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120" yWindow="-120" windowWidth="19416" windowHeight="11016" activeTab="2"/>
  </bookViews>
  <sheets>
    <sheet name="PREAMBLE TO SOR" sheetId="20" r:id="rId1"/>
    <sheet name="SUMMARY" sheetId="21" r:id="rId2"/>
    <sheet name=" GRAND 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2">' GRAND TOTAL'!$A$1:$F$13</definedName>
    <definedName name="_xlnm.Print_Area" localSheetId="0">'PREAMBLE TO SOR'!$A$1:$P$14</definedName>
    <definedName name="_xlnm.Print_Area" localSheetId="7">'SEC E'!$A$1:$F$19</definedName>
    <definedName name="_xlnm.Print_Area" localSheetId="8">'SEC F'!$A$1:$F$26</definedName>
    <definedName name="_xlnm.Print_Area" localSheetId="9">'SEC G'!$A$1:$F$18</definedName>
    <definedName name="_xlnm.Print_Area" localSheetId="3">'Sec-A'!$A$1:$F$70</definedName>
    <definedName name="_xlnm.Print_Area" localSheetId="4">'Sec-B'!$A$1:$F$108</definedName>
    <definedName name="_xlnm.Print_Area" localSheetId="5">'SEC-C'!$A$1:$F$35</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F25" i="14"/>
  <c r="F70" i="9"/>
  <c r="F98" i="13" l="1"/>
  <c r="F76" l="1"/>
  <c r="F74" l="1"/>
  <c r="E20" i="14" l="1"/>
  <c r="E19"/>
  <c r="E33" i="18"/>
  <c r="E106" i="13"/>
  <c r="E101"/>
  <c r="E95"/>
  <c r="E62"/>
  <c r="E60"/>
  <c r="E39"/>
  <c r="E34"/>
  <c r="E31"/>
  <c r="E68" i="9"/>
  <c r="E66"/>
  <c r="E62"/>
  <c r="E59"/>
  <c r="E37"/>
  <c r="E36"/>
  <c r="E35"/>
  <c r="E33" l="1"/>
  <c r="F85" i="13" l="1"/>
  <c r="F14" i="15"/>
  <c r="J28" i="9" l="1"/>
  <c r="F68" l="1"/>
  <c r="F66"/>
  <c r="F58" i="13" l="1"/>
  <c r="F54"/>
  <c r="F69" l="1"/>
  <c r="F24" l="1"/>
  <c r="F64" l="1"/>
  <c r="F63"/>
  <c r="F7" i="19" l="1"/>
  <c r="F51" i="13"/>
  <c r="F50"/>
  <c r="F49"/>
  <c r="F78"/>
  <c r="F11" i="15" l="1"/>
  <c r="F12"/>
  <c r="F11" i="14"/>
  <c r="F15"/>
  <c r="F8" i="19"/>
  <c r="F16"/>
  <c r="F10" i="17"/>
  <c r="F15"/>
  <c r="F23"/>
  <c r="F24"/>
  <c r="F7" i="18"/>
  <c r="F12"/>
  <c r="F14"/>
  <c r="F18"/>
  <c r="F21"/>
  <c r="F22"/>
  <c r="F24"/>
  <c r="F26"/>
  <c r="F28"/>
  <c r="F31"/>
  <c r="F28" i="13"/>
  <c r="F29"/>
  <c r="F30"/>
  <c r="F33"/>
  <c r="F38"/>
  <c r="F40"/>
  <c r="F41"/>
  <c r="F42"/>
  <c r="F43"/>
  <c r="F46"/>
  <c r="F47"/>
  <c r="F52"/>
  <c r="F53"/>
  <c r="F56"/>
  <c r="F57"/>
  <c r="F59"/>
  <c r="F61"/>
  <c r="F65"/>
  <c r="F66"/>
  <c r="F70"/>
  <c r="F72"/>
  <c r="F73"/>
  <c r="F80"/>
  <c r="F81"/>
  <c r="F86"/>
  <c r="F87"/>
  <c r="F88"/>
  <c r="F89"/>
  <c r="F90"/>
  <c r="F91"/>
  <c r="F92"/>
  <c r="F93"/>
  <c r="F94"/>
  <c r="F96"/>
  <c r="F97"/>
  <c r="F99"/>
  <c r="F100"/>
  <c r="F102"/>
  <c r="F38" i="9"/>
  <c r="F39"/>
  <c r="F40"/>
  <c r="F41"/>
  <c r="F42"/>
  <c r="F44"/>
  <c r="F45"/>
  <c r="F46"/>
  <c r="F50"/>
  <c r="F52"/>
  <c r="F54"/>
  <c r="F55"/>
  <c r="F56"/>
  <c r="F57"/>
  <c r="F58"/>
  <c r="F60"/>
  <c r="F61"/>
  <c r="F63"/>
  <c r="F64"/>
  <c r="F65"/>
  <c r="F67"/>
  <c r="F17" i="15" l="1"/>
  <c r="F16"/>
  <c r="F15"/>
  <c r="F13"/>
  <c r="F9"/>
  <c r="F10"/>
  <c r="F8"/>
  <c r="F24" i="14"/>
  <c r="F23"/>
  <c r="F22"/>
  <c r="F21"/>
  <c r="F20"/>
  <c r="F19"/>
  <c r="F18"/>
  <c r="F17"/>
  <c r="F16"/>
  <c r="F14"/>
  <c r="F13"/>
  <c r="F12"/>
  <c r="F10"/>
  <c r="F9"/>
  <c r="F10" i="19"/>
  <c r="F11"/>
  <c r="F12"/>
  <c r="F13"/>
  <c r="F14"/>
  <c r="F15"/>
  <c r="F9"/>
  <c r="F18"/>
  <c r="F17"/>
  <c r="F26" i="17"/>
  <c r="F25"/>
  <c r="F22"/>
  <c r="F21"/>
  <c r="F20"/>
  <c r="F19"/>
  <c r="F18"/>
  <c r="F17"/>
  <c r="F16"/>
  <c r="F14"/>
  <c r="F13"/>
  <c r="F12"/>
  <c r="F11"/>
  <c r="F9"/>
  <c r="F34" i="18"/>
  <c r="F33"/>
  <c r="F32"/>
  <c r="F30"/>
  <c r="F29"/>
  <c r="F27"/>
  <c r="F25"/>
  <c r="F23"/>
  <c r="F20"/>
  <c r="F19"/>
  <c r="F17"/>
  <c r="F16"/>
  <c r="F15"/>
  <c r="F13"/>
  <c r="F11"/>
  <c r="F10"/>
  <c r="F9"/>
  <c r="F8"/>
  <c r="F106" i="13"/>
  <c r="F103"/>
  <c r="F101"/>
  <c r="F95"/>
  <c r="F84"/>
  <c r="F83"/>
  <c r="F82"/>
  <c r="F77"/>
  <c r="F75"/>
  <c r="F71"/>
  <c r="F68"/>
  <c r="F67"/>
  <c r="F62"/>
  <c r="F60"/>
  <c r="F55"/>
  <c r="F48"/>
  <c r="F45"/>
  <c r="F44"/>
  <c r="F39"/>
  <c r="F37"/>
  <c r="F36"/>
  <c r="F35"/>
  <c r="F34"/>
  <c r="F32"/>
  <c r="F31"/>
  <c r="F25"/>
  <c r="F26"/>
  <c r="F27"/>
  <c r="F53" i="9"/>
  <c r="F51"/>
  <c r="F62"/>
  <c r="F59"/>
  <c r="F49"/>
  <c r="F48"/>
  <c r="F47"/>
  <c r="F43"/>
  <c r="F30"/>
  <c r="F32"/>
  <c r="F33"/>
  <c r="F35"/>
  <c r="F36"/>
  <c r="F37"/>
  <c r="F35" i="18" l="1"/>
  <c r="F28" i="17"/>
  <c r="F18" i="15"/>
  <c r="F19" i="19"/>
  <c r="D9" i="12" s="1"/>
  <c r="F108" i="13"/>
  <c r="F8" i="14" l="1"/>
  <c r="D6" i="12" l="1"/>
  <c r="D7" l="1"/>
  <c r="D10"/>
  <c r="D5"/>
  <c r="D8"/>
  <c r="D11"/>
  <c r="D12" l="1"/>
  <c r="D6" i="21" s="1"/>
</calcChain>
</file>

<file path=xl/sharedStrings.xml><?xml version="1.0" encoding="utf-8"?>
<sst xmlns="http://schemas.openxmlformats.org/spreadsheetml/2006/main" count="744" uniqueCount="549">
  <si>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</si>
  <si>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</si>
  <si>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</si>
  <si>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</si>
  <si>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</si>
  <si>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</si>
  <si>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</si>
  <si>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</si>
  <si>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</si>
  <si>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</si>
  <si>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</si>
  <si>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</si>
  <si>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</si>
  <si>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</si>
  <si>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</si>
  <si>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</si>
  <si>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</si>
  <si>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</si>
  <si>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</si>
  <si>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</si>
  <si>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</si>
  <si>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</si>
  <si>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</si>
  <si>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</si>
  <si>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</si>
  <si>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</si>
  <si>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</si>
  <si>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</si>
  <si>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</si>
  <si>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</si>
  <si>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</si>
  <si>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</si>
  <si>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</si>
  <si>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</si>
  <si>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</si>
  <si>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</si>
  <si>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</si>
  <si>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</si>
  <si>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</si>
  <si>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t xml:space="preserve">200 (8"), diff. grades &amp; thickness (applicable for Connectivity cumulative length of mainline upto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</si>
  <si>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</si>
  <si>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</si>
  <si>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</si>
  <si>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</si>
  <si>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</si>
  <si>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A00200</t>
  </si>
  <si>
    <t>Bends (R = 3D) 8" NB, 7.1 mm W.T. MSS SP-75 Gr. WPHY-60 Angle - 46° to 90°</t>
  </si>
  <si>
    <t>Bends (R = 3D) 8" NB, 7.1 mm W.T. MSS SP-75 Gr. WPHY-60 Angle - 23° to 45°</t>
  </si>
  <si>
    <t>Bends (R = 3D) 8" NB, 7.1 mm W.T. MSS SP-75 Gr. WPHY-60 Angle - 22.5° or lower</t>
  </si>
  <si>
    <t>A00300</t>
  </si>
  <si>
    <t>INSTALLATION OF CARRIER PIPE CROSSINGS BY HDD METHOD AT CROSSING WITHOUT CASING PIPE in all types of soils, soft rock/murram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</si>
  <si>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soft rock/ murram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</si>
  <si>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</si>
  <si>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r>
      <t xml:space="preserve">Drilling to required depth including maintenance of drill hole in all types of strata </t>
    </r>
    <r>
      <rPr>
        <b/>
        <sz val="9.5"/>
        <rFont val="Arial"/>
        <family val="2"/>
      </rPr>
      <t>(in all types of soils, soft rock/ murram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</si>
  <si>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</si>
  <si>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Installation of 8" NB 3LPE Coated Carbon Steel Pipeline by HDD</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</si>
  <si>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</si>
  <si>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</si>
  <si>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</si>
  <si>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</si>
  <si>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</si>
  <si>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</si>
  <si>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</si>
  <si>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</si>
  <si>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</si>
  <si>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</si>
  <si>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</si>
  <si>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</si>
  <si>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</si>
  <si>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</si>
  <si>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</si>
  <si>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</si>
  <si>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</si>
  <si>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</si>
  <si>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</si>
  <si>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</si>
  <si>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</si>
  <si>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</si>
  <si>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</si>
  <si>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</si>
  <si>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</si>
  <si>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</si>
  <si>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</si>
  <si>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</si>
  <si>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</si>
  <si>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</si>
  <si>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</si>
  <si>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</si>
  <si>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</si>
  <si>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</si>
  <si>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</si>
  <si>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</si>
  <si>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</si>
  <si>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</si>
  <si>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</si>
  <si>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</si>
  <si>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</si>
  <si>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</si>
  <si>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</si>
  <si>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</si>
  <si>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B001030</t>
  </si>
  <si>
    <t>B001050</t>
  </si>
  <si>
    <t>4" NB Piping different grades &amp; thickness</t>
  </si>
  <si>
    <t>B001060</t>
  </si>
  <si>
    <t>2"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</si>
  <si>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</si>
  <si>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</si>
  <si>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</si>
  <si>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</si>
  <si>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</si>
  <si>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</si>
  <si>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B001120</t>
  </si>
  <si>
    <t>Size - 4.0 Inch, Rating -  150#/300#/600#</t>
  </si>
  <si>
    <t>B001130</t>
  </si>
  <si>
    <t>Size - 2.0 Inch, Rating - 150#/300#/600#</t>
  </si>
  <si>
    <t>Size - 3/4 Inch, Rating - 800#</t>
  </si>
  <si>
    <t>B001200</t>
  </si>
  <si>
    <t>INSTALLATION OF ABOVE GROUND BUTT WELDED/SOCKET WELDED VALVES (BALL / PLUG / CHECK / GATE / GLOBE) AS PER DETAILS GIVEN BELOW:</t>
  </si>
  <si>
    <t>B001220</t>
  </si>
  <si>
    <t>B001230</t>
  </si>
  <si>
    <t>B001240</t>
  </si>
  <si>
    <t>Size - 4.0 Inch, Rating - 150#/300#/600#</t>
  </si>
  <si>
    <t>Size - 2.0 Inch, Rating -150#/300#/600#</t>
  </si>
  <si>
    <t>B001270</t>
  </si>
  <si>
    <t>B001300</t>
  </si>
  <si>
    <t>INSTALLATION OF  ABOVE  GROUND  GAS ACTUATED VALVES  AS PER DETAILS GIVEN BELOW</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</si>
  <si>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</si>
  <si>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</si>
  <si>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</si>
  <si>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</si>
  <si>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</si>
  <si>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</si>
  <si>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</si>
  <si>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</si>
  <si>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B02200</t>
  </si>
  <si>
    <t xml:space="preserve">VALVES </t>
  </si>
  <si>
    <t>B02300</t>
  </si>
  <si>
    <t>Supply of Socket Welded (SW) Ends Ball Valves as per  PMS and Data Sheet</t>
  </si>
  <si>
    <t>B002310</t>
  </si>
  <si>
    <t>B02400</t>
  </si>
  <si>
    <t>Supply of Globe Valves as per PMS and Data Sheet</t>
  </si>
  <si>
    <t>B02600</t>
  </si>
  <si>
    <t>FLANGES</t>
  </si>
  <si>
    <t>B02700</t>
  </si>
  <si>
    <t>B002710</t>
  </si>
  <si>
    <t>B02900</t>
  </si>
  <si>
    <t>FITTINGS</t>
  </si>
  <si>
    <t>B03000</t>
  </si>
  <si>
    <r>
      <t>Supply of R=1.5D 90</t>
    </r>
    <r>
      <rPr>
        <b/>
        <vertAlign val="superscript"/>
        <sz val="10"/>
        <rFont val="Arial"/>
        <family val="2"/>
      </rPr>
      <t>o</t>
    </r>
    <r>
      <rPr>
        <b/>
        <sz val="10"/>
        <rFont val="Arial"/>
        <family val="2"/>
      </rPr>
      <t xml:space="preserve"> BW Elbow as per details given below:</t>
    </r>
  </si>
  <si>
    <t>B03300</t>
  </si>
  <si>
    <t>Supply of Sockolet conforming to MSS-SP-97, Material - ASTM A105 and as per details given below:</t>
  </si>
  <si>
    <t>B003370</t>
  </si>
  <si>
    <t>B03400</t>
  </si>
  <si>
    <t>Supply of Weldolet conforming to MSS-SP-97, Material - ASTM A105 (CHARPY) and as per details given below:</t>
  </si>
  <si>
    <t>B003420</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</si>
  <si>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</si>
  <si>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</si>
  <si>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</si>
  <si>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</si>
  <si>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</si>
  <si>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</si>
  <si>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</si>
  <si>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</si>
  <si>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</si>
  <si>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</si>
  <si>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</si>
  <si>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</si>
  <si>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</si>
  <si>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</si>
  <si>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</si>
  <si>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</si>
  <si>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</si>
  <si>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</si>
  <si>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</si>
  <si>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</si>
  <si>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</si>
  <si>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</si>
  <si>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</si>
  <si>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</si>
  <si>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</si>
  <si>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</si>
  <si>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</si>
  <si>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</si>
  <si>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</si>
  <si>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</si>
  <si>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</si>
  <si>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</si>
  <si>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</si>
  <si>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</si>
  <si>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</si>
  <si>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CS Structural Steel</t>
  </si>
  <si>
    <t>ton</t>
  </si>
  <si>
    <t>B0010000</t>
  </si>
  <si>
    <t>NITROGEN SUPPLY</t>
  </si>
  <si>
    <t>B0010010</t>
  </si>
  <si>
    <t>m3</t>
  </si>
  <si>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</si>
  <si>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</si>
  <si>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</si>
  <si>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</si>
  <si>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</si>
  <si>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</si>
  <si>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</si>
  <si>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</si>
  <si>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</si>
  <si>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</si>
  <si>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</si>
  <si>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</si>
  <si>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</si>
  <si>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</si>
  <si>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</si>
  <si>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</si>
  <si>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</si>
  <si>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</si>
  <si>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B002110</t>
  </si>
  <si>
    <t>B002107</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</si>
  <si>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</si>
  <si>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</si>
  <si>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</si>
  <si>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A00120</t>
  </si>
  <si>
    <t>A00106</t>
  </si>
  <si>
    <t>A00214</t>
  </si>
  <si>
    <t>A00215</t>
  </si>
  <si>
    <t>A00216</t>
  </si>
  <si>
    <t>A00311</t>
  </si>
  <si>
    <t>A00601</t>
  </si>
  <si>
    <t>A00602</t>
  </si>
  <si>
    <t>A00604</t>
  </si>
  <si>
    <t>A00700</t>
  </si>
  <si>
    <t>A00750</t>
  </si>
  <si>
    <t>A00800</t>
  </si>
  <si>
    <t>A00802</t>
  </si>
  <si>
    <t>A00900</t>
  </si>
  <si>
    <t>A00901</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</si>
  <si>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</si>
  <si>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</si>
  <si>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</si>
  <si>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</si>
  <si>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</si>
  <si>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</si>
  <si>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</si>
  <si>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</si>
  <si>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</si>
  <si>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</si>
  <si>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</si>
  <si>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</si>
  <si>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</si>
  <si>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</si>
  <si>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</si>
  <si>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</si>
  <si>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</si>
  <si>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</si>
  <si>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</si>
  <si>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</si>
  <si>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</si>
  <si>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</si>
  <si>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</si>
  <si>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</si>
  <si>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</si>
  <si>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</si>
  <si>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</si>
  <si>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</si>
  <si>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</si>
  <si>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</si>
  <si>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</si>
  <si>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</si>
  <si>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</si>
  <si>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</si>
  <si>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</si>
  <si>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</si>
  <si>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</si>
  <si>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</si>
  <si>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</si>
  <si>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</si>
  <si>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</si>
  <si>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</si>
  <si>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</si>
  <si>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</si>
  <si>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F00600</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</si>
  <si>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</si>
  <si>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</si>
  <si>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</si>
  <si>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</si>
  <si>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</si>
  <si>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</si>
  <si>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</si>
  <si>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</si>
  <si>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</si>
  <si>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</si>
  <si>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</si>
  <si>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</si>
  <si>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</si>
  <si>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</si>
  <si>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</si>
  <si>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</si>
  <si>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</si>
  <si>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</si>
  <si>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</si>
  <si>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</si>
  <si>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</si>
  <si>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</si>
  <si>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</si>
  <si>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</si>
  <si>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</si>
  <si>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</si>
  <si>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</si>
  <si>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</si>
  <si>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</si>
  <si>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</si>
  <si>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</si>
  <si>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</si>
  <si>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</si>
  <si>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</si>
  <si>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</si>
  <si>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</si>
  <si>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</si>
  <si>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</si>
  <si>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</si>
  <si>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</si>
  <si>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</si>
  <si>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</si>
  <si>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</si>
  <si>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</si>
  <si>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</si>
  <si>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</si>
  <si>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</si>
  <si>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</si>
  <si>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</si>
  <si>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</si>
  <si>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</si>
  <si>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</si>
  <si>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</si>
  <si>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</si>
  <si>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</si>
  <si>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</si>
  <si>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CIPL Survey</t>
  </si>
  <si>
    <t>km</t>
  </si>
  <si>
    <t>DCVG Survey</t>
  </si>
  <si>
    <t>Item No.</t>
  </si>
  <si>
    <r>
      <t>M</t>
    </r>
    <r>
      <rPr>
        <vertAlign val="superscript"/>
        <sz val="11"/>
        <color indexed="8"/>
        <rFont val="Arial"/>
        <family val="2"/>
      </rPr>
      <t>2</t>
    </r>
  </si>
  <si>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</si>
  <si>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</si>
  <si>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</si>
  <si>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</si>
  <si>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</si>
  <si>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</si>
  <si>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</si>
  <si>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</si>
  <si>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</si>
  <si>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</si>
  <si>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</si>
  <si>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</si>
  <si>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r>
      <t>M</t>
    </r>
    <r>
      <rPr>
        <vertAlign val="superscript"/>
        <sz val="11"/>
        <color indexed="8"/>
        <rFont val="Arial"/>
        <family val="2"/>
      </rPr>
      <t>3</t>
    </r>
  </si>
  <si>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</si>
  <si>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</si>
  <si>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</si>
  <si>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</si>
  <si>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</si>
  <si>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</si>
  <si>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</si>
  <si>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</si>
  <si>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</si>
  <si>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</si>
  <si>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</si>
  <si>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</si>
  <si>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</si>
  <si>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</si>
  <si>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</si>
  <si>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</si>
  <si>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</si>
  <si>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</si>
  <si>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</si>
  <si>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</si>
  <si>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</si>
  <si>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</si>
  <si>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</si>
  <si>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</si>
  <si>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</si>
  <si>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</si>
  <si>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</si>
  <si>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</si>
  <si>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</si>
  <si>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</si>
  <si>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</si>
  <si>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</si>
  <si>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</si>
  <si>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</si>
  <si>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</si>
  <si>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</si>
  <si>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</si>
  <si>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</si>
  <si>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</si>
  <si>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</si>
  <si>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</si>
  <si>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</si>
  <si>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</si>
  <si>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</si>
  <si>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t>D00100</t>
  </si>
  <si>
    <t>D00110</t>
  </si>
  <si>
    <t>D00111</t>
  </si>
  <si>
    <t>D00112</t>
  </si>
  <si>
    <t>D00113</t>
  </si>
  <si>
    <t>D00114</t>
  </si>
  <si>
    <t>D00120</t>
  </si>
  <si>
    <t>D00121</t>
  </si>
  <si>
    <t>D00122</t>
  </si>
  <si>
    <t>D00123</t>
  </si>
  <si>
    <t>D00124</t>
  </si>
  <si>
    <t>D00130</t>
  </si>
  <si>
    <t>D00131</t>
  </si>
  <si>
    <t>D00134</t>
  </si>
  <si>
    <t>D00200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</si>
  <si>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</si>
  <si>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</si>
  <si>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</si>
  <si>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</si>
  <si>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Gross Total Amount (inclusive of all applicable taxes &amp; duties excluding GST)
[1+2+3+4+5+6+7]</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</si>
  <si>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</si>
  <si>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</si>
  <si>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</si>
  <si>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</si>
  <si>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
GAIL (India) Limited</t>
  </si>
  <si>
    <t xml:space="preserve"> Quantity</t>
  </si>
  <si>
    <t xml:space="preserve"> Qty.</t>
  </si>
  <si>
    <t>A01000</t>
  </si>
  <si>
    <t>Hot Tapping</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</si>
  <si>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</si>
  <si>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</si>
  <si>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</si>
  <si>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</si>
  <si>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A01010</t>
  </si>
  <si>
    <t>A01020</t>
  </si>
  <si>
    <t xml:space="preserve">Supply of Full Encirclement type Split Tee </t>
  </si>
  <si>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</si>
  <si>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 xml:space="preserve">CV023.04.00 </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</si>
  <si>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</si>
  <si>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</si>
  <si>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</si>
  <si>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</si>
  <si>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</si>
  <si>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</si>
  <si>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</si>
  <si>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</si>
  <si>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</si>
  <si>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</si>
  <si>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</si>
  <si>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</si>
  <si>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</si>
  <si>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</si>
  <si>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</si>
  <si>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</si>
  <si>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</si>
  <si>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 </t>
  </si>
  <si>
    <t>SCHEDULE OF RATES (SOR): SECTION-A (MAIN LINE WORKS)</t>
  </si>
  <si>
    <t>SCHEDULE OF RATES (SOR): SECTION-D [CATHODIC PROTECTION WORKS]</t>
  </si>
  <si>
    <t xml:space="preserve">
SUMMARY OF RATES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</si>
  <si>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</si>
  <si>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</si>
  <si>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</si>
  <si>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</si>
  <si>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</si>
  <si>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</si>
  <si>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</si>
  <si>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</si>
  <si>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</si>
  <si>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</si>
  <si>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</si>
  <si>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</si>
  <si>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</si>
  <si>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</si>
  <si>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</si>
  <si>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</si>
  <si>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r>
      <t xml:space="preserve">The Contractor shall receive and take over, Handling including lifting, loading, unloading,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</si>
  <si>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Not to be quoted</t>
  </si>
  <si>
    <t>B007020</t>
  </si>
  <si>
    <t>B007030</t>
  </si>
  <si>
    <t>B009020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</si>
  <si>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</si>
  <si>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</si>
  <si>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</si>
  <si>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</si>
  <si>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</si>
  <si>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</si>
  <si>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</si>
  <si>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</si>
  <si>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B03600</t>
  </si>
  <si>
    <t>Supply of Reducer (CONCENTRIC) as per details given below:</t>
  </si>
  <si>
    <t>B003610</t>
  </si>
  <si>
    <t>8" NB Piping different grades &amp; thickness</t>
  </si>
  <si>
    <t>Radiography 8" NB</t>
  </si>
  <si>
    <t>B004030</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</si>
  <si>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</si>
  <si>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Project :  Construction of Steel Pipeline and Associated Facilities on CGD Connectivity to M/s TGPL Karaikal</t>
  </si>
  <si>
    <t>A01015</t>
  </si>
  <si>
    <t>Carrying out air cleaning, pigging, plate gauging,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</si>
  <si>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r>
      <rPr>
        <b/>
        <sz val="9.5"/>
        <rFont val="Tahoma"/>
        <family val="2"/>
      </rPr>
      <t xml:space="preserve">Design, Engineering, manufacture &amp; Supply of Split Tee (Branch creation on pigable line) </t>
    </r>
    <r>
      <rPr>
        <sz val="9.5"/>
        <rFont val="Tahoma"/>
        <family val="2"/>
      </rPr>
      <t xml:space="preserve">as mentioned in scope of work including transportation &amp; delivery at GAIL designated store. Ascertain the thickness of the parent pipe at site before Hot Tap. Obtaining Hot work permits from owner. Transportation of free issued Valves(12", 10", 8" &amp; 6") from GAIL designated storage yard/warehouse for installation to site including welding and all related activities as per specification.
</t>
    </r>
    <r>
      <rPr>
        <b/>
        <sz val="9.5"/>
        <rFont val="Tahoma"/>
        <family val="2"/>
      </rPr>
      <t>Mobilization Hot Tapping machines, manpower to complete the Hot Tapping Works</t>
    </r>
    <r>
      <rPr>
        <sz val="9.5"/>
        <rFont val="Tahoma"/>
        <family val="2"/>
      </rPr>
      <t xml:space="preserve"> including welding, NDT, Hydro testing, NDT etc. for successful completion of work. Supply of necessary consumables to complete the job in all respect. Commissioning of complete works as per Specification and Standard. Demobilization of hot tapping machine tools &amp; tackles etc. Mobilization, boarding and lodging and demobilization of all manpower are included in price quoted by the Bidder. 
Complete Supply, Installation, Testing and Commissioning of hot tapping work including readyness for branch p/l commissioning, but not limited to, following works in accordance with the specifications and instructions of EIC, and as per all provisions of Contract Document. Drawing, document preparation and obtaining the approval on the same  is included in the scope of Contractor.</t>
    </r>
  </si>
  <si>
    <t xml:space="preserve"> Installation of Full Encirclement type Split Tee with all arangements and commissioning </t>
  </si>
  <si>
    <t>12’’x12”x8’’ Reduced Branch Full Encirclement Type Butt Welded End Split Tee without Lock O-Ring RF Flange and without Guide Bar Assembly Pressure Rating 150 #</t>
  </si>
  <si>
    <t xml:space="preserve">Size - 2 Inch, 150#, Flange Ends, Design Standard - BS EN 1SO 15761, </t>
  </si>
  <si>
    <t xml:space="preserve">Size - 2 Inch, 150#, BW Ends, Design  Standard - BS EN 1SO 17292, Floating type, Full Bore Ball Valve, Lever Operated. </t>
  </si>
  <si>
    <t xml:space="preserve">Size - 0.75 Inch, 300#, SW Ends, Design  Standard - BS EN 1SO 17292, Floating type, Full Bore Ball Valve, Lever Operated </t>
  </si>
  <si>
    <t xml:space="preserve">CS Pipes 2" NB Sch 40 API 5L, Gr.B, Seamless, BE / A 106 Gr.B. </t>
  </si>
  <si>
    <t xml:space="preserve">CS Pipes 3/4 " NB Sch 80 , A 106 Gr.B. </t>
  </si>
  <si>
    <t>Supply of SW Raised Face (SWRF)/WNRF Flanges as per details below:</t>
  </si>
  <si>
    <t>Size - 2 Inch, 150# , Thk/Sch - 40 , Material - ASTM A105, Face/Finish - RF/125AARH , Dimn. Std. - ASME B16.5</t>
  </si>
  <si>
    <t>Size - 2 Inch, Thk/Sch - 40, Material - ASTM A 105, Dimn. Std. - ASME B 1611</t>
  </si>
  <si>
    <t>8" x 2", Thk/Sch - S40</t>
  </si>
  <si>
    <t>Size - 3/4  Inch, 300# , Thk/Sch - 80 , Material - ASTM A105, Face/Finish - RF/125AARH , Dimn. Std. - ASME B16.5</t>
  </si>
  <si>
    <t>2" X 3/4" 3A1  s40 x XS ASTM A 234 GR. WPB B.W, ASME B16.25</t>
  </si>
  <si>
    <t>8" x 3/4", 3000#</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</si>
  <si>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10"/>
        <rFont val="Arial"/>
        <family val="2"/>
      </rPr>
      <t xml:space="preserve">(2) </t>
    </r>
    <r>
      <rPr>
        <sz val="10"/>
        <rFont val="Arial"/>
        <family val="2"/>
      </rPr>
      <t xml:space="preserve">Quantities given against individual item may be utilised / used for other consumers in same area. </t>
    </r>
  </si>
  <si>
    <t xml:space="preserve">Supply and installation  of Porta Cabin of size (4 mtr X 3 mtr ) including associated civil foundation works with electrical system in built internal lightings, control switch , 5/15 A S/S outlets, wiring etc. as per drawing attached in bid document including associated civil foundation works. </t>
  </si>
  <si>
    <t>A01025</t>
  </si>
  <si>
    <t>75 kg capacity DCP fire extinguisher (portable) considered  1 no. for each locations</t>
  </si>
  <si>
    <t>B007040</t>
  </si>
  <si>
    <t>TOTAL: SECTION-C [CIVIL/STRUCTURE WORKS]</t>
  </si>
  <si>
    <t>E-TENDER NO. 8000017409</t>
  </si>
  <si>
    <t xml:space="preserve">SUPPLY &amp; INSTALLATION OF BENDS </t>
  </si>
  <si>
    <t>Note: For Hook-up works at tap-off point, Despatch &amp; Receiving Terminal  including making provision for hooking up and carrying out shutdown activities at  terminals if necessary shall be paid as per SOR number B008000</t>
  </si>
  <si>
    <t>Transportation by Trailer Fix up to 0-50 KM (Weight up to 20 Ton) per trip</t>
  </si>
  <si>
    <t>Transportation by Trailer Capacoty 20 Ton (40' L X 8.6' W X 7' H) beyond 50 Km ( in addition to SOR Item No. B006010)</t>
  </si>
  <si>
    <t xml:space="preserve">Transportation by Truck Fix up to 0-50 KM (Weight up to 10 Ton) per trip </t>
  </si>
  <si>
    <t>Transportation by Truck (Weight up to 10 Ton) beyond 50 Km ( in addition to SOR Item No. B006030)</t>
  </si>
  <si>
    <r>
      <rPr>
        <b/>
        <sz val="10"/>
        <color theme="1"/>
        <rFont val="Tahoma"/>
        <family val="2"/>
      </rPr>
      <t xml:space="preserve">Note: </t>
    </r>
    <r>
      <rPr>
        <sz val="10"/>
        <color theme="1"/>
        <rFont val="Tahoma"/>
        <family val="2"/>
      </rPr>
      <t xml:space="preserve">
</t>
    </r>
    <r>
      <rPr>
        <b/>
        <sz val="10"/>
        <color theme="1"/>
        <rFont val="Tahoma"/>
        <family val="2"/>
      </rPr>
      <t>(1)</t>
    </r>
    <r>
      <rPr>
        <sz val="10"/>
        <color theme="1"/>
        <rFont val="Tahoma"/>
        <family val="2"/>
      </rPr>
      <t xml:space="preserve"> The nominal quantity of pipes, fittings and valves must be accommodated with other material like M-skid, PRS, Pig Launcher / receiver etc. if feasible.
</t>
    </r>
    <r>
      <rPr>
        <b/>
        <sz val="10"/>
        <color theme="1"/>
        <rFont val="Tahoma"/>
        <family val="2"/>
      </rPr>
      <t xml:space="preserve">(2) </t>
    </r>
    <r>
      <rPr>
        <sz val="10"/>
        <color theme="1"/>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color theme="1"/>
        <rFont val="Tahoma"/>
        <family val="2"/>
      </rPr>
      <t xml:space="preserve">(3) </t>
    </r>
    <r>
      <rPr>
        <sz val="10"/>
        <color theme="1"/>
        <rFont val="Tahoma"/>
        <family val="2"/>
      </rPr>
      <t xml:space="preserve">Above price shall be exclusive GST but inclusive of all type of toll taxes &amp; duties, transit insurance during transportation &amp; other insurance, etc. including all financial &amp; commercial implication as per the tender document.
</t>
    </r>
    <r>
      <rPr>
        <b/>
        <sz val="10"/>
        <color theme="1"/>
        <rFont val="Tahoma"/>
        <family val="2"/>
      </rPr>
      <t xml:space="preserve">(4) </t>
    </r>
    <r>
      <rPr>
        <sz val="10"/>
        <color theme="1"/>
        <rFont val="Tahoma"/>
        <family val="2"/>
      </rPr>
      <t>The weightage of material may be varies as part load or full load as per the project requirement, Bidder to be quoted the price accordingly.</t>
    </r>
  </si>
  <si>
    <t>B006040</t>
  </si>
  <si>
    <t>B006050</t>
  </si>
  <si>
    <t>SUMMARY OF SCHEDULE OF RATES
  LAYING TENDER FOR 
CONSTRUCTION OF STEEL PIPELINE AND ASSOCIATED FACILITIES FOR CGD CONNECTIVITY - TGPL KARAIKAL</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</si>
  <si>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</si>
  <si>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</si>
  <si>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</si>
  <si>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</si>
  <si>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</si>
  <si>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</si>
  <si>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</si>
  <si>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</si>
  <si>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</si>
  <si>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</si>
  <si>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</si>
  <si>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</si>
  <si>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</si>
  <si>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</si>
  <si>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</si>
  <si>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</si>
  <si>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</si>
  <si>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</si>
  <si>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</si>
  <si>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</si>
  <si>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</si>
  <si>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E-Tender No. 8000017409</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</si>
</sst>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s>
  <fonts count="71">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b/>
      <sz val="8"/>
      <name val="Arial"/>
      <family val="2"/>
    </font>
    <font>
      <b/>
      <sz val="8"/>
      <name val="Tahoma"/>
      <family val="2"/>
    </font>
    <font>
      <b/>
      <sz val="16"/>
      <name val="Tahoma"/>
      <family val="2"/>
    </font>
    <font>
      <sz val="10"/>
      <color theme="1"/>
      <name val="Tahoma"/>
      <family val="2"/>
    </font>
    <font>
      <b/>
      <sz val="10"/>
      <color theme="1"/>
      <name val="Tahoma"/>
      <family val="2"/>
    </font>
    <font>
      <sz val="9.5"/>
      <color theme="1"/>
      <name val="Tahoma"/>
      <family val="2"/>
    </font>
    <font>
      <vertAlign val="superscript"/>
      <sz val="9.5"/>
      <color theme="1"/>
      <name val="Tahoma"/>
      <family val="2"/>
    </font>
    <font>
      <b/>
      <sz val="9.5"/>
      <color theme="1"/>
      <name val="Tahoma"/>
      <family val="2"/>
    </font>
    <font>
      <sz val="9.5"/>
      <color theme="1"/>
      <name val="Arial"/>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6">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5"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2" fillId="0" borderId="0"/>
    <xf numFmtId="0" fontId="9" fillId="0" borderId="0"/>
  </cellStyleXfs>
  <cellXfs count="390">
    <xf numFmtId="0" fontId="0" fillId="0" borderId="0" xfId="0"/>
    <xf numFmtId="0" fontId="37" fillId="0" borderId="2" xfId="2" applyFont="1" applyFill="1" applyBorder="1" applyAlignment="1" applyProtection="1">
      <alignment horizontal="center" wrapText="1"/>
    </xf>
    <xf numFmtId="0" fontId="51"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5" fillId="0" borderId="0" xfId="55" applyFont="1" applyFill="1" applyBorder="1" applyAlignment="1" applyProtection="1">
      <alignment horizontal="center" vertical="center" wrapText="1"/>
    </xf>
    <xf numFmtId="0" fontId="0" fillId="0" borderId="0" xfId="0" applyProtection="1"/>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4"/>
    <xf numFmtId="0" fontId="2" fillId="0" borderId="2" xfId="74" applyFont="1" applyBorder="1" applyAlignment="1">
      <alignment horizontal="center" vertical="center"/>
    </xf>
    <xf numFmtId="0" fontId="6" fillId="0" borderId="2" xfId="74" applyFont="1" applyBorder="1" applyAlignment="1">
      <alignment horizontal="center" vertical="center"/>
    </xf>
    <xf numFmtId="43" fontId="59" fillId="0" borderId="2" xfId="72" applyFont="1" applyFill="1" applyBorder="1" applyAlignment="1" applyProtection="1">
      <alignment horizontal="center" wrapText="1"/>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lignment horizontal="center" vertical="center" wrapText="1"/>
    </xf>
    <xf numFmtId="43" fontId="8" fillId="6" borderId="2" xfId="72" applyFont="1" applyFill="1" applyBorder="1" applyAlignment="1" applyProtection="1">
      <alignment horizontal="center" vertical="center" wrapText="1"/>
    </xf>
    <xf numFmtId="0" fontId="8" fillId="6" borderId="0" xfId="55" applyFont="1" applyFill="1" applyAlignment="1" applyProtection="1">
      <alignment horizontal="center" vertical="center" wrapText="1"/>
      <protection locked="0"/>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9" fillId="6" borderId="0" xfId="55" applyFont="1" applyFill="1" applyAlignment="1" applyProtection="1">
      <alignment horizontal="center" vertical="center" wrapText="1"/>
      <protection locked="0"/>
    </xf>
    <xf numFmtId="49" fontId="38" fillId="6" borderId="2" xfId="55" applyNumberFormat="1"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center" vertical="center" wrapText="1"/>
    </xf>
    <xf numFmtId="1" fontId="39" fillId="6" borderId="2" xfId="55" applyNumberFormat="1" applyFont="1" applyFill="1" applyBorder="1" applyAlignment="1" applyProtection="1">
      <alignment horizontal="center" vertical="center" wrapText="1"/>
      <protection locked="0"/>
    </xf>
    <xf numFmtId="43" fontId="39" fillId="6" borderId="2" xfId="72" applyFont="1" applyFill="1" applyBorder="1" applyAlignment="1" applyProtection="1">
      <alignment horizontal="center" vertical="center" wrapText="1"/>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43" fontId="38" fillId="6" borderId="2" xfId="72" applyFont="1" applyFill="1" applyBorder="1" applyAlignment="1" applyProtection="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43" fontId="37" fillId="6" borderId="2" xfId="72" applyFont="1" applyFill="1" applyBorder="1" applyAlignment="1" applyProtection="1">
      <alignment horizont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0" xfId="57" applyFont="1" applyFill="1" applyAlignment="1" applyProtection="1">
      <alignment horizontal="center"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7"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47"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7" fillId="6" borderId="2" xfId="32" applyFont="1" applyFill="1" applyBorder="1" applyAlignment="1" applyProtection="1">
      <alignment horizontal="center" wrapText="1"/>
    </xf>
    <xf numFmtId="0" fontId="60" fillId="0" borderId="2" xfId="55" applyFont="1" applyFill="1" applyBorder="1" applyAlignment="1" applyProtection="1">
      <alignment horizontal="center" wrapText="1"/>
    </xf>
    <xf numFmtId="0" fontId="36" fillId="6" borderId="2" xfId="55" applyFont="1" applyFill="1" applyBorder="1" applyAlignment="1" applyProtection="1">
      <alignment horizontal="center" wrapText="1"/>
    </xf>
    <xf numFmtId="0" fontId="46" fillId="6" borderId="2" xfId="32" applyFont="1" applyFill="1" applyBorder="1" applyAlignment="1" applyProtection="1">
      <alignment horizontal="center" wrapText="1"/>
    </xf>
    <xf numFmtId="0" fontId="0" fillId="6" borderId="0" xfId="0" applyFill="1" applyProtection="1"/>
    <xf numFmtId="0" fontId="0" fillId="6" borderId="0" xfId="0" applyFill="1"/>
    <xf numFmtId="43" fontId="0" fillId="6" borderId="0" xfId="72" applyFont="1" applyFill="1" applyProtection="1"/>
    <xf numFmtId="0" fontId="37" fillId="6" borderId="2" xfId="2" applyFont="1" applyFill="1" applyBorder="1" applyAlignment="1" applyProtection="1">
      <alignment horizontal="center" wrapText="1"/>
    </xf>
    <xf numFmtId="0" fontId="36"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2" fillId="6" borderId="0" xfId="2" applyFont="1" applyFill="1" applyBorder="1" applyAlignment="1" applyProtection="1">
      <alignment vertical="center"/>
      <protection locked="0"/>
    </xf>
    <xf numFmtId="0" fontId="2" fillId="6" borderId="0" xfId="2" applyFont="1" applyFill="1" applyBorder="1" applyAlignment="1" applyProtection="1">
      <alignment horizontal="center" vertical="center"/>
      <protection locked="0"/>
    </xf>
    <xf numFmtId="0" fontId="2" fillId="6" borderId="0" xfId="56" applyFont="1" applyFill="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0" fontId="49" fillId="6" borderId="0" xfId="56" applyFont="1" applyFill="1" applyAlignment="1" applyProtection="1">
      <alignment horizontal="center" vertical="center" wrapText="1"/>
      <protection locked="0"/>
    </xf>
    <xf numFmtId="0" fontId="35" fillId="6" borderId="0" xfId="56" applyFont="1" applyFill="1" applyAlignment="1" applyProtection="1">
      <alignment horizontal="center" vertical="center" wrapText="1"/>
      <protection locked="0"/>
    </xf>
    <xf numFmtId="0" fontId="46" fillId="6" borderId="2" xfId="2" applyFont="1" applyFill="1" applyBorder="1" applyAlignment="1" applyProtection="1">
      <alignment horizontal="center"/>
      <protection locked="0"/>
    </xf>
    <xf numFmtId="0" fontId="38" fillId="6" borderId="2" xfId="55"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0" fontId="37" fillId="0" borderId="7" xfId="2" applyFont="1" applyFill="1" applyBorder="1" applyAlignment="1" applyProtection="1">
      <alignment horizontal="center" wrapText="1"/>
    </xf>
    <xf numFmtId="43" fontId="59" fillId="0" borderId="7" xfId="72" applyFont="1" applyFill="1" applyBorder="1" applyAlignment="1" applyProtection="1">
      <alignment horizontal="center" wrapText="1"/>
    </xf>
    <xf numFmtId="2" fontId="3" fillId="0" borderId="2" xfId="1" applyNumberFormat="1" applyFont="1" applyFill="1" applyBorder="1" applyAlignment="1" applyProtection="1">
      <alignment horizontal="center" vertical="center" wrapText="1"/>
      <protection locked="0"/>
    </xf>
    <xf numFmtId="0" fontId="37" fillId="6" borderId="1" xfId="2" applyFont="1" applyFill="1" applyBorder="1" applyAlignment="1" applyProtection="1">
      <alignment horizontal="center" wrapText="1"/>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1" fontId="39" fillId="0" borderId="2" xfId="55" applyNumberFormat="1" applyFont="1" applyFill="1" applyBorder="1" applyAlignment="1" applyProtection="1">
      <alignment horizontal="center" vertical="center" wrapText="1"/>
      <protection locked="0"/>
    </xf>
    <xf numFmtId="43" fontId="39" fillId="0" borderId="2" xfId="72" applyFont="1" applyFill="1" applyBorder="1" applyAlignment="1" applyProtection="1">
      <alignment horizontal="center"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top" wrapText="1"/>
    </xf>
    <xf numFmtId="2" fontId="39" fillId="0" borderId="2" xfId="55" applyNumberFormat="1" applyFont="1" applyFill="1" applyBorder="1" applyAlignment="1" applyProtection="1">
      <alignment horizontal="center" vertical="center" wrapText="1"/>
      <protection locked="0"/>
    </xf>
    <xf numFmtId="0" fontId="39" fillId="0" borderId="2" xfId="55" applyFont="1" applyFill="1" applyBorder="1" applyAlignment="1">
      <alignment vertical="top" wrapText="1"/>
    </xf>
    <xf numFmtId="0" fontId="39" fillId="0" borderId="2" xfId="55" applyFont="1" applyFill="1" applyBorder="1" applyAlignment="1">
      <alignment horizontal="center" vertical="center" wrapText="1"/>
    </xf>
    <xf numFmtId="0" fontId="38" fillId="0" borderId="2" xfId="55"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NumberFormat="1" applyFont="1" applyFill="1" applyBorder="1" applyAlignment="1" applyProtection="1">
      <alignment horizontal="left" vertical="center" wrapText="1"/>
    </xf>
    <xf numFmtId="0" fontId="8" fillId="0" borderId="2" xfId="2" applyFont="1" applyFill="1" applyBorder="1" applyAlignment="1" applyProtection="1">
      <alignment horizontal="left"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39"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43" fontId="8" fillId="0" borderId="2" xfId="72"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43" fontId="8" fillId="0" borderId="2" xfId="72" quotePrefix="1" applyFont="1" applyFill="1" applyBorder="1" applyAlignment="1" applyProtection="1">
      <alignment horizontal="center" vertical="center" wrapText="1"/>
    </xf>
    <xf numFmtId="0" fontId="2" fillId="0" borderId="2" xfId="55"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 fontId="2" fillId="0" borderId="2" xfId="55" applyNumberFormat="1" applyFont="1" applyFill="1" applyBorder="1" applyAlignment="1" applyProtection="1">
      <alignment horizontal="center" vertical="center" wrapText="1"/>
    </xf>
    <xf numFmtId="43" fontId="2" fillId="0" borderId="2" xfId="72" applyFont="1" applyFill="1" applyBorder="1" applyAlignment="1" applyProtection="1">
      <alignment horizontal="center" vertical="center" wrapText="1"/>
    </xf>
    <xf numFmtId="4" fontId="2" fillId="0" borderId="2" xfId="55"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left" vertical="center" wrapText="1"/>
    </xf>
    <xf numFmtId="43" fontId="2" fillId="0" borderId="2" xfId="72"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xf>
    <xf numFmtId="0" fontId="2" fillId="0" borderId="2" xfId="57" applyFill="1" applyBorder="1" applyAlignment="1">
      <alignment horizontal="center" vertical="top" wrapText="1"/>
    </xf>
    <xf numFmtId="2" fontId="2" fillId="0" borderId="2" xfId="55" applyNumberFormat="1" applyFont="1" applyFill="1" applyBorder="1" applyAlignment="1" applyProtection="1">
      <alignment horizontal="center" vertical="center" wrapText="1"/>
      <protection locked="0"/>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3" fillId="0" borderId="2" xfId="2" applyFont="1" applyFill="1" applyBorder="1" applyAlignment="1">
      <alignment horizontal="left" vertical="center" wrapText="1"/>
    </xf>
    <xf numFmtId="0" fontId="8" fillId="0" borderId="2" xfId="2" applyFont="1" applyFill="1" applyBorder="1" applyAlignment="1" applyProtection="1">
      <alignment vertical="center"/>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55" applyFont="1" applyFill="1" applyBorder="1" applyAlignment="1">
      <alignment horizontal="justify" vertical="top"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9" fontId="62" fillId="0" borderId="2" xfId="73" applyFont="1" applyFill="1" applyBorder="1" applyAlignment="1">
      <alignment horizontal="left"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43" fontId="38" fillId="0" borderId="2" xfId="72" applyFont="1" applyFill="1" applyBorder="1" applyAlignment="1" applyProtection="1">
      <alignment horizontal="center" vertical="center" wrapText="1"/>
    </xf>
    <xf numFmtId="0" fontId="8" fillId="0" borderId="2" xfId="32" applyFont="1" applyFill="1" applyBorder="1" applyAlignment="1" applyProtection="1">
      <alignment horizontal="center" vertical="center"/>
    </xf>
    <xf numFmtId="0" fontId="8" fillId="0" borderId="2" xfId="32" applyFont="1" applyFill="1" applyBorder="1" applyAlignment="1" applyProtection="1">
      <alignment vertical="center"/>
    </xf>
    <xf numFmtId="0" fontId="7" fillId="0" borderId="2" xfId="2" quotePrefix="1" applyFont="1" applyFill="1" applyBorder="1" applyAlignment="1" applyProtection="1">
      <alignment horizontal="center" vertical="center" wrapText="1"/>
    </xf>
    <xf numFmtId="43" fontId="7" fillId="0" borderId="2" xfId="72" quotePrefix="1"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56" fillId="0" borderId="2" xfId="69" applyFont="1" applyFill="1" applyBorder="1" applyAlignment="1" applyProtection="1">
      <alignment horizontal="center" vertical="center" wrapText="1"/>
    </xf>
    <xf numFmtId="0" fontId="6" fillId="0" borderId="2" xfId="67" applyFont="1" applyFill="1" applyBorder="1" applyAlignment="1">
      <alignment horizontal="center" vertical="center" wrapText="1"/>
    </xf>
    <xf numFmtId="2" fontId="56" fillId="0" borderId="2" xfId="0" applyNumberFormat="1" applyFont="1" applyFill="1" applyBorder="1" applyAlignment="1" applyProtection="1">
      <alignment horizontal="center" vertical="center" wrapText="1"/>
      <protection locked="0"/>
    </xf>
    <xf numFmtId="43" fontId="56" fillId="0" borderId="2" xfId="72" applyFont="1" applyFill="1" applyBorder="1" applyAlignment="1" applyProtection="1">
      <alignment horizontal="center" vertical="center" wrapText="1"/>
    </xf>
    <xf numFmtId="0" fontId="56" fillId="0" borderId="2" xfId="67" applyFont="1" applyFill="1" applyBorder="1" applyAlignment="1">
      <alignment horizontal="center" vertical="center" wrapText="1"/>
    </xf>
    <xf numFmtId="0" fontId="8" fillId="0" borderId="2" xfId="32"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58" fillId="0" borderId="2" xfId="69" applyFont="1" applyFill="1" applyBorder="1" applyAlignment="1" applyProtection="1">
      <alignment vertical="center"/>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left" vertical="top" wrapText="1"/>
    </xf>
    <xf numFmtId="0" fontId="31" fillId="0" borderId="2" xfId="32"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56" fillId="0" borderId="2" xfId="69" applyFont="1" applyFill="1" applyBorder="1" applyAlignment="1">
      <alignment horizontal="center" vertical="center" wrapText="1"/>
    </xf>
    <xf numFmtId="0" fontId="8"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8" fillId="0" borderId="2" xfId="32"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2" fillId="0" borderId="2" xfId="69" applyFont="1" applyFill="1" applyBorder="1" applyAlignment="1" applyProtection="1">
      <alignment vertical="center" wrapText="1"/>
      <protection locked="0"/>
    </xf>
    <xf numFmtId="43" fontId="52" fillId="0" borderId="2" xfId="72" applyFont="1" applyFill="1" applyBorder="1" applyAlignment="1" applyProtection="1">
      <alignment horizontal="center" vertical="center" wrapText="1"/>
    </xf>
    <xf numFmtId="0" fontId="0" fillId="0" borderId="2" xfId="0" applyFill="1" applyBorder="1" applyProtection="1"/>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43" fontId="34" fillId="0" borderId="2" xfId="72"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2" fontId="2" fillId="0" borderId="2" xfId="1"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top" wrapText="1"/>
    </xf>
    <xf numFmtId="1" fontId="39" fillId="0" borderId="2" xfId="0" applyNumberFormat="1" applyFont="1" applyFill="1" applyBorder="1" applyAlignment="1" applyProtection="1">
      <alignment horizontal="center" vertical="center" wrapText="1"/>
      <protection locked="0"/>
    </xf>
    <xf numFmtId="0" fontId="47" fillId="0" borderId="2" xfId="54" applyFont="1" applyFill="1" applyBorder="1" applyAlignment="1" applyProtection="1">
      <alignment horizontal="center" vertical="center"/>
    </xf>
    <xf numFmtId="0" fontId="64" fillId="0" borderId="2" xfId="0" applyFont="1" applyFill="1" applyBorder="1" applyAlignment="1" applyProtection="1">
      <alignment horizontal="left" vertical="center" wrapText="1"/>
    </xf>
    <xf numFmtId="0" fontId="64" fillId="0" borderId="2" xfId="0" applyFont="1" applyFill="1" applyBorder="1" applyAlignment="1" applyProtection="1">
      <alignment horizontal="center" vertical="center" wrapText="1"/>
    </xf>
    <xf numFmtId="2" fontId="31" fillId="0" borderId="2" xfId="1" applyNumberFormat="1" applyFont="1" applyFill="1" applyBorder="1" applyAlignment="1" applyProtection="1">
      <alignment horizontal="center" vertical="center" wrapText="1"/>
      <protection locked="0"/>
    </xf>
    <xf numFmtId="43" fontId="64" fillId="0" borderId="2" xfId="72" applyFont="1" applyFill="1" applyBorder="1" applyAlignment="1" applyProtection="1">
      <alignment horizontal="center" vertical="center" wrapText="1"/>
    </xf>
    <xf numFmtId="0" fontId="34" fillId="0" borderId="2" xfId="65" applyFont="1" applyFill="1" applyBorder="1" applyAlignment="1" applyProtection="1">
      <alignment horizontal="center" vertical="center" wrapText="1"/>
    </xf>
    <xf numFmtId="0" fontId="56" fillId="0" borderId="2" xfId="0" applyFont="1" applyFill="1" applyBorder="1" applyProtection="1">
      <protection locked="0"/>
    </xf>
    <xf numFmtId="0" fontId="33" fillId="0" borderId="2" xfId="0" applyFont="1" applyFill="1" applyBorder="1" applyAlignment="1" applyProtection="1">
      <alignment horizontal="center" vertical="center" wrapText="1"/>
    </xf>
    <xf numFmtId="43" fontId="33" fillId="0" borderId="2" xfId="72" applyFont="1" applyFill="1" applyBorder="1" applyAlignment="1" applyProtection="1">
      <alignment horizontal="center"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43" fontId="3" fillId="0" borderId="2" xfId="72"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43" fontId="1"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0" fontId="45" fillId="0" borderId="2" xfId="68" applyFill="1" applyBorder="1" applyAlignment="1">
      <alignment horizontal="center" vertical="center"/>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1" fontId="2" fillId="0" borderId="2" xfId="1" quotePrefix="1" applyNumberFormat="1" applyFill="1" applyBorder="1" applyAlignment="1">
      <alignment horizontal="center" vertical="top" wrapText="1"/>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8" fillId="0" borderId="2" xfId="2" applyFont="1" applyFill="1" applyBorder="1" applyAlignment="1" applyProtection="1">
      <alignment horizontal="center" vertical="center"/>
    </xf>
    <xf numFmtId="0" fontId="47" fillId="0" borderId="2" xfId="2" applyFont="1" applyFill="1" applyBorder="1" applyAlignment="1" applyProtection="1">
      <alignment horizontal="center" vertical="center" wrapText="1"/>
    </xf>
    <xf numFmtId="0" fontId="47" fillId="0" borderId="2" xfId="2" applyFont="1" applyFill="1" applyBorder="1" applyAlignment="1">
      <alignment horizontal="center" vertical="center" wrapText="1"/>
    </xf>
    <xf numFmtId="0" fontId="8" fillId="0" borderId="1" xfId="1" applyFont="1" applyFill="1" applyBorder="1" applyAlignment="1" applyProtection="1">
      <alignment horizontal="center" vertical="center" wrapText="1"/>
    </xf>
    <xf numFmtId="0" fontId="8" fillId="0" borderId="2" xfId="56" applyFont="1" applyFill="1" applyBorder="1" applyAlignment="1" applyProtection="1">
      <alignment horizontal="center" vertical="center" wrapText="1"/>
    </xf>
    <xf numFmtId="43" fontId="7" fillId="0" borderId="1" xfId="72" quotePrefix="1" applyFont="1" applyFill="1" applyBorder="1" applyAlignment="1" applyProtection="1">
      <alignment horizontal="center"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4" fontId="2" fillId="0" borderId="2" xfId="56" applyNumberFormat="1"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2" fontId="2" fillId="0" borderId="2" xfId="57" applyNumberFormat="1" applyFont="1" applyFill="1" applyBorder="1" applyAlignment="1" applyProtection="1">
      <alignment horizontal="center" vertical="center" wrapText="1"/>
      <protection locked="0"/>
    </xf>
    <xf numFmtId="0" fontId="48"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2" fontId="2" fillId="0" borderId="2" xfId="56" applyNumberFormat="1" applyFont="1" applyFill="1" applyBorder="1" applyAlignment="1" applyProtection="1">
      <alignment horizontal="center" vertical="center" wrapText="1"/>
      <protection locked="0"/>
    </xf>
    <xf numFmtId="43" fontId="8" fillId="0" borderId="1" xfId="72"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43" fontId="2" fillId="0" borderId="1" xfId="72"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2" fillId="0" borderId="2" xfId="32" applyFont="1" applyFill="1" applyBorder="1" applyAlignment="1" applyProtection="1">
      <alignment horizontal="left" vertical="center" wrapText="1"/>
    </xf>
    <xf numFmtId="0" fontId="66" fillId="0" borderId="2" xfId="66" applyFont="1" applyFill="1" applyBorder="1" applyAlignment="1" applyProtection="1">
      <alignment horizontal="left" vertical="center" wrapText="1"/>
    </xf>
    <xf numFmtId="0" fontId="62" fillId="0" borderId="2" xfId="65" applyFont="1" applyFill="1" applyBorder="1" applyAlignment="1">
      <alignment horizontal="center" vertical="center" wrapText="1"/>
    </xf>
    <xf numFmtId="0" fontId="47"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left" vertical="center" wrapText="1"/>
    </xf>
    <xf numFmtId="0" fontId="2" fillId="6" borderId="2" xfId="57" applyFill="1" applyBorder="1" applyAlignment="1">
      <alignment horizontal="center" vertical="center" wrapText="1"/>
    </xf>
    <xf numFmtId="0" fontId="2" fillId="6" borderId="2" xfId="57" applyFill="1" applyBorder="1" applyAlignment="1">
      <alignment horizontal="center" vertical="top" wrapText="1"/>
    </xf>
    <xf numFmtId="0" fontId="31" fillId="6" borderId="2" xfId="57" applyFont="1" applyFill="1" applyBorder="1" applyAlignment="1">
      <alignment horizontal="center" vertical="center" wrapText="1"/>
    </xf>
    <xf numFmtId="0" fontId="67" fillId="0" borderId="2" xfId="55" applyFont="1" applyFill="1" applyBorder="1" applyAlignment="1">
      <alignment horizontal="center" vertical="center" wrapText="1"/>
    </xf>
    <xf numFmtId="0" fontId="64" fillId="0" borderId="2" xfId="63" applyFont="1" applyFill="1" applyBorder="1" applyAlignment="1">
      <alignment horizontal="center" vertical="center" wrapText="1"/>
    </xf>
    <xf numFmtId="0" fontId="39" fillId="0" borderId="2" xfId="55" applyFont="1" applyFill="1" applyBorder="1" applyAlignment="1" applyProtection="1">
      <alignment horizontal="left" vertical="center" wrapText="1"/>
    </xf>
    <xf numFmtId="0" fontId="8" fillId="0" borderId="2" xfId="57" applyFont="1" applyFill="1" applyBorder="1" applyAlignment="1" applyProtection="1">
      <alignment horizontal="center" vertical="center" wrapText="1"/>
    </xf>
    <xf numFmtId="0" fontId="3" fillId="6" borderId="0" xfId="57" applyFont="1" applyFill="1" applyAlignment="1">
      <alignment horizontal="center" vertical="center" wrapText="1"/>
    </xf>
    <xf numFmtId="0" fontId="2" fillId="6" borderId="2" xfId="2" applyFill="1" applyBorder="1" applyAlignment="1">
      <alignment vertical="center" wrapText="1"/>
    </xf>
    <xf numFmtId="0" fontId="2" fillId="6" borderId="2" xfId="55" applyFont="1" applyFill="1" applyBorder="1" applyAlignment="1">
      <alignment horizontal="center" vertical="center" wrapText="1"/>
    </xf>
    <xf numFmtId="2" fontId="2" fillId="6" borderId="2" xfId="55" applyNumberFormat="1" applyFont="1" applyFill="1" applyBorder="1" applyAlignment="1">
      <alignment horizontal="center" vertical="center" wrapText="1"/>
    </xf>
    <xf numFmtId="43" fontId="2" fillId="6" borderId="2" xfId="72"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39" fillId="0" borderId="0" xfId="55" applyFont="1" applyFill="1" applyBorder="1" applyAlignment="1" applyProtection="1">
      <alignment horizontal="center" vertical="center" wrapText="1"/>
      <protection locked="0"/>
    </xf>
    <xf numFmtId="1" fontId="2" fillId="0" borderId="2" xfId="2" applyNumberFormat="1" applyFill="1" applyBorder="1" applyAlignment="1">
      <alignment horizontal="center" vertical="center" wrapText="1"/>
    </xf>
    <xf numFmtId="2" fontId="3" fillId="0" borderId="2" xfId="55" applyNumberFormat="1" applyFont="1" applyFill="1" applyBorder="1" applyAlignment="1" applyProtection="1">
      <alignment horizontal="center" vertical="center" wrapText="1"/>
      <protection locked="0"/>
    </xf>
    <xf numFmtId="0" fontId="8" fillId="0" borderId="2" xfId="69" applyNumberFormat="1" applyFont="1" applyFill="1" applyBorder="1" applyAlignment="1" applyProtection="1">
      <alignment horizontal="left" vertical="center" wrapText="1"/>
    </xf>
    <xf numFmtId="43" fontId="2" fillId="0" borderId="2" xfId="72" applyFont="1" applyFill="1" applyBorder="1" applyAlignment="1" applyProtection="1">
      <alignment vertical="center" wrapText="1"/>
    </xf>
    <xf numFmtId="2" fontId="3" fillId="0" borderId="2" xfId="55" applyNumberFormat="1" applyFont="1" applyFill="1" applyBorder="1" applyAlignment="1">
      <alignment vertical="center" wrapText="1"/>
    </xf>
    <xf numFmtId="0" fontId="2" fillId="0" borderId="2" xfId="74" applyFont="1" applyBorder="1" applyAlignment="1" applyProtection="1">
      <alignment horizontal="left" vertical="center"/>
      <protection locked="0"/>
    </xf>
    <xf numFmtId="0" fontId="2" fillId="0" borderId="2" xfId="74" applyFont="1" applyBorder="1" applyAlignment="1">
      <alignment horizontal="left" vertical="center"/>
    </xf>
    <xf numFmtId="0" fontId="2" fillId="0" borderId="2" xfId="74" applyFont="1" applyBorder="1" applyAlignment="1">
      <alignment horizontal="left" vertical="center" wrapText="1"/>
    </xf>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6" fillId="7" borderId="2" xfId="74" applyFont="1" applyFill="1" applyBorder="1" applyAlignment="1">
      <alignment horizontal="center" vertical="center"/>
    </xf>
    <xf numFmtId="0" fontId="2" fillId="7" borderId="2" xfId="74" applyFont="1" applyFill="1" applyBorder="1" applyAlignment="1">
      <alignment horizontal="center" vertical="center"/>
    </xf>
    <xf numFmtId="0" fontId="61"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1" fontId="38" fillId="6" borderId="2" xfId="1" applyNumberFormat="1" applyFont="1" applyFill="1" applyBorder="1" applyAlignment="1" applyProtection="1">
      <alignment horizontal="center" vertical="center" wrapText="1"/>
    </xf>
    <xf numFmtId="0" fontId="38" fillId="6" borderId="2" xfId="55" applyFont="1" applyFill="1" applyBorder="1" applyAlignment="1" applyProtection="1">
      <alignment horizontal="center" vertical="center" wrapText="1"/>
    </xf>
    <xf numFmtId="0" fontId="50" fillId="6" borderId="1" xfId="54"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47" fillId="0" borderId="2" xfId="69" applyFont="1" applyFill="1" applyBorder="1" applyAlignment="1" applyProtection="1">
      <alignment horizontal="left" vertical="center" wrapText="1"/>
    </xf>
    <xf numFmtId="0" fontId="7" fillId="6" borderId="2" xfId="54" applyFont="1" applyFill="1" applyBorder="1" applyAlignment="1" applyProtection="1">
      <alignment horizontal="left" vertical="top" wrapText="1"/>
    </xf>
    <xf numFmtId="0" fontId="8" fillId="0" borderId="1" xfId="69" applyFont="1" applyFill="1" applyBorder="1" applyAlignment="1" applyProtection="1">
      <alignment horizontal="center" vertical="center" wrapText="1"/>
    </xf>
    <xf numFmtId="0" fontId="8" fillId="0" borderId="8" xfId="69" applyFont="1" applyFill="1" applyBorder="1" applyAlignment="1" applyProtection="1">
      <alignment horizontal="center" vertical="center" wrapText="1"/>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9" fillId="0" borderId="0" xfId="75" applyFill="1" applyAlignment="1" applyProtection="1">
      <alignment vertical="top"/>
    </xf>
    <xf numFmtId="0" fontId="69" fillId="0" borderId="0" xfId="75" applyFont="1" applyFill="1" applyAlignment="1" applyProtection="1">
      <alignment horizontal="center" vertical="top" wrapText="1"/>
    </xf>
    <xf numFmtId="0" fontId="9" fillId="0" borderId="0" xfId="75" applyFill="1" applyAlignment="1">
      <alignment vertical="top"/>
    </xf>
    <xf numFmtId="0" fontId="9" fillId="8" borderId="0" xfId="58" applyFont="1" applyFill="1" applyProtection="1"/>
    <xf numFmtId="0" fontId="68" fillId="8" borderId="1" xfId="58" applyFont="1" applyFill="1" applyBorder="1" applyAlignment="1" applyProtection="1">
      <alignment horizontal="center" wrapText="1"/>
    </xf>
    <xf numFmtId="0" fontId="68" fillId="8" borderId="3" xfId="58" applyFont="1" applyFill="1" applyBorder="1" applyAlignment="1" applyProtection="1">
      <alignment horizontal="center" wrapText="1"/>
    </xf>
    <xf numFmtId="0" fontId="68" fillId="8" borderId="8" xfId="58" applyFont="1" applyFill="1" applyBorder="1" applyAlignment="1" applyProtection="1">
      <alignment horizontal="center" wrapText="1"/>
    </xf>
    <xf numFmtId="0" fontId="68" fillId="0" borderId="1" xfId="58" applyFont="1" applyFill="1" applyBorder="1" applyAlignment="1" applyProtection="1">
      <alignment horizontal="left" wrapText="1"/>
      <protection locked="0"/>
    </xf>
    <xf numFmtId="0" fontId="68" fillId="0" borderId="8" xfId="58" applyFont="1" applyFill="1" applyBorder="1" applyAlignment="1" applyProtection="1">
      <alignment horizontal="left" wrapText="1"/>
      <protection locked="0"/>
    </xf>
    <xf numFmtId="0" fontId="9" fillId="0" borderId="0" xfId="58" applyFont="1"/>
    <xf numFmtId="0" fontId="68" fillId="0" borderId="7" xfId="75" applyFont="1" applyFill="1" applyBorder="1" applyAlignment="1" applyProtection="1">
      <alignment horizontal="center" vertical="top" wrapText="1"/>
    </xf>
    <xf numFmtId="0" fontId="68" fillId="0" borderId="2" xfId="75" applyFont="1" applyFill="1" applyBorder="1" applyAlignment="1" applyProtection="1">
      <alignment horizontal="center" vertical="top"/>
    </xf>
    <xf numFmtId="0" fontId="68" fillId="0" borderId="9" xfId="75" applyFont="1" applyFill="1" applyBorder="1" applyAlignment="1" applyProtection="1">
      <alignment horizontal="center" vertical="top" wrapText="1"/>
    </xf>
    <xf numFmtId="0" fontId="68" fillId="0" borderId="2" xfId="75" applyFont="1" applyFill="1" applyBorder="1" applyAlignment="1" applyProtection="1">
      <alignment horizontal="center" vertical="top" wrapText="1"/>
    </xf>
    <xf numFmtId="0" fontId="9" fillId="0" borderId="2" xfId="75" quotePrefix="1" applyFill="1" applyBorder="1" applyAlignment="1" applyProtection="1">
      <alignment horizontal="center" vertical="top" wrapText="1"/>
    </xf>
    <xf numFmtId="0" fontId="68" fillId="0" borderId="7" xfId="75" applyFont="1" applyFill="1" applyBorder="1" applyAlignment="1" applyProtection="1">
      <alignment horizontal="center" vertical="top" wrapText="1"/>
    </xf>
    <xf numFmtId="0" fontId="68" fillId="0" borderId="7" xfId="75" applyFont="1" applyFill="1" applyBorder="1" applyAlignment="1" applyProtection="1">
      <alignment horizontal="left" vertical="top" wrapText="1"/>
    </xf>
    <xf numFmtId="3" fontId="9" fillId="0" borderId="7" xfId="75" applyNumberFormat="1" applyFill="1" applyBorder="1" applyAlignment="1" applyProtection="1">
      <alignment horizontal="center" vertical="top" wrapText="1"/>
    </xf>
    <xf numFmtId="0" fontId="0" fillId="0" borderId="2" xfId="75" applyFont="1" applyFill="1" applyBorder="1" applyAlignment="1" applyProtection="1">
      <alignment horizontal="center" vertical="top" wrapText="1"/>
      <protection locked="0"/>
    </xf>
    <xf numFmtId="0" fontId="9" fillId="0" borderId="2" xfId="75" applyFill="1" applyBorder="1" applyAlignment="1" applyProtection="1">
      <alignment horizontal="left" vertical="top" wrapText="1"/>
    </xf>
    <xf numFmtId="0" fontId="9" fillId="0" borderId="2" xfId="75" quotePrefix="1" applyFill="1" applyBorder="1" applyAlignment="1" applyProtection="1">
      <alignment horizontal="left" vertical="top" wrapText="1"/>
    </xf>
    <xf numFmtId="0" fontId="9" fillId="0" borderId="1" xfId="75" applyFill="1" applyBorder="1" applyAlignment="1" applyProtection="1">
      <alignment horizontal="left" vertical="top" wrapText="1"/>
    </xf>
    <xf numFmtId="0" fontId="9" fillId="0" borderId="3" xfId="75" quotePrefix="1" applyFill="1" applyBorder="1" applyAlignment="1" applyProtection="1">
      <alignment horizontal="left" vertical="top" wrapText="1"/>
    </xf>
    <xf numFmtId="0" fontId="9" fillId="0" borderId="8" xfId="75" quotePrefix="1" applyFill="1" applyBorder="1" applyAlignment="1" applyProtection="1">
      <alignment horizontal="left" vertical="top" wrapText="1"/>
    </xf>
    <xf numFmtId="9" fontId="9" fillId="0" borderId="2" xfId="75" quotePrefix="1" applyNumberFormat="1" applyFill="1" applyBorder="1" applyAlignment="1" applyProtection="1">
      <alignment horizontal="center" vertical="top" wrapText="1"/>
      <protection locked="0"/>
    </xf>
    <xf numFmtId="0" fontId="9" fillId="0" borderId="2" xfId="75" applyFill="1" applyBorder="1" applyAlignment="1" applyProtection="1">
      <alignment horizontal="center" vertical="top"/>
    </xf>
    <xf numFmtId="0" fontId="9" fillId="0" borderId="3" xfId="75" applyFill="1" applyBorder="1" applyAlignment="1" applyProtection="1">
      <alignment horizontal="left" vertical="top" wrapText="1"/>
    </xf>
    <xf numFmtId="0" fontId="9" fillId="0" borderId="8" xfId="75" applyFill="1" applyBorder="1" applyAlignment="1" applyProtection="1">
      <alignment horizontal="left" vertical="top" wrapText="1"/>
    </xf>
    <xf numFmtId="0" fontId="9" fillId="0" borderId="2" xfId="75" applyFill="1" applyBorder="1" applyAlignment="1" applyProtection="1">
      <alignment vertical="top"/>
      <protection locked="0"/>
    </xf>
    <xf numFmtId="0" fontId="68" fillId="0" borderId="0" xfId="75" applyFont="1" applyFill="1" applyBorder="1" applyAlignment="1" applyProtection="1">
      <alignment vertical="top"/>
    </xf>
    <xf numFmtId="0" fontId="9" fillId="8" borderId="2" xfId="58" applyFont="1" applyFill="1" applyBorder="1" applyAlignment="1" applyProtection="1">
      <alignment horizontal="center" vertical="center"/>
    </xf>
    <xf numFmtId="0" fontId="68" fillId="8" borderId="2" xfId="58" applyFont="1" applyFill="1" applyBorder="1" applyAlignment="1" applyProtection="1">
      <alignment vertical="center" wrapText="1"/>
    </xf>
    <xf numFmtId="0" fontId="68" fillId="8" borderId="1" xfId="58" applyFont="1" applyFill="1" applyBorder="1" applyAlignment="1" applyProtection="1">
      <alignment vertical="center" wrapText="1"/>
    </xf>
    <xf numFmtId="0" fontId="68" fillId="8" borderId="3" xfId="58" applyFont="1" applyFill="1" applyBorder="1" applyAlignment="1" applyProtection="1">
      <alignment vertical="center" wrapText="1"/>
    </xf>
    <xf numFmtId="0" fontId="68" fillId="8" borderId="8" xfId="58" applyFont="1" applyFill="1" applyBorder="1" applyAlignment="1" applyProtection="1">
      <alignment vertical="center" wrapText="1"/>
    </xf>
    <xf numFmtId="0" fontId="9" fillId="0" borderId="0" xfId="75" applyFill="1" applyAlignment="1" applyProtection="1">
      <alignment vertical="top"/>
      <protection locked="0"/>
    </xf>
    <xf numFmtId="0" fontId="68" fillId="0" borderId="0" xfId="75" applyFont="1" applyFill="1" applyAlignment="1" applyProtection="1">
      <alignment vertical="top"/>
      <protection locked="0"/>
    </xf>
    <xf numFmtId="0" fontId="70" fillId="0" borderId="0" xfId="75" applyFont="1" applyFill="1" applyAlignment="1">
      <alignment vertical="top"/>
    </xf>
    <xf numFmtId="9" fontId="0" fillId="0" borderId="2" xfId="75" applyNumberFormat="1" applyFont="1" applyFill="1" applyBorder="1" applyAlignment="1" applyProtection="1">
      <alignment horizontal="center" vertical="top"/>
      <protection locked="0"/>
    </xf>
    <xf numFmtId="0" fontId="0" fillId="0" borderId="2" xfId="75" applyFont="1" applyFill="1" applyBorder="1" applyAlignment="1" applyProtection="1">
      <alignment horizontal="center" vertical="top"/>
      <protection locked="0"/>
    </xf>
    <xf numFmtId="0" fontId="7" fillId="6" borderId="2" xfId="2" applyFont="1" applyFill="1" applyBorder="1" applyAlignment="1" applyProtection="1">
      <alignment horizontal="center" vertical="center" wrapText="1"/>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4"/>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xfId="73" builtinId="5"/>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11416392"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228599</xdr:colOff>
      <xdr:row>0</xdr:row>
      <xdr:rowOff>122464</xdr:rowOff>
    </xdr:from>
    <xdr:ext cx="1404257" cy="451758"/>
    <xdr:pic>
      <xdr:nvPicPr>
        <xdr:cNvPr id="5" name="Picture 4" descr="D:\personal\sujitda\lyons engineering\logo.jpg">
          <a:extLst>
            <a:ext uri="{FF2B5EF4-FFF2-40B4-BE49-F238E27FC236}">
              <a16:creationId xmlns="" xmlns:a16="http://schemas.microsoft.com/office/drawing/2014/main" id="{00000000-0008-0000-0100-000007000000}"/>
            </a:ext>
          </a:extLst>
        </xdr:cNvPr>
        <xdr:cNvPicPr/>
      </xdr:nvPicPr>
      <xdr:blipFill>
        <a:blip xmlns:r="http://schemas.openxmlformats.org/officeDocument/2006/relationships" r:embed="rId2" cstate="print"/>
        <a:srcRect/>
        <a:stretch>
          <a:fillRect/>
        </a:stretch>
      </xdr:blipFill>
      <xdr:spPr bwMode="auto">
        <a:xfrm>
          <a:off x="12543063" y="122464"/>
          <a:ext cx="1404257"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449035</xdr:colOff>
      <xdr:row>0</xdr:row>
      <xdr:rowOff>68036</xdr:rowOff>
    </xdr:from>
    <xdr:ext cx="1442357" cy="571500"/>
    <xdr:pic>
      <xdr:nvPicPr>
        <xdr:cNvPr id="5" name="Picture 4"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4579653" y="68036"/>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476249</xdr:colOff>
      <xdr:row>0</xdr:row>
      <xdr:rowOff>108857</xdr:rowOff>
    </xdr:from>
    <xdr:ext cx="1442358" cy="571500"/>
    <xdr:pic>
      <xdr:nvPicPr>
        <xdr:cNvPr id="5" name="Picture 4"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4151428" y="108857"/>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204106</xdr:colOff>
      <xdr:row>0</xdr:row>
      <xdr:rowOff>136071</xdr:rowOff>
    </xdr:from>
    <xdr:ext cx="1469572" cy="462644"/>
    <xdr:pic>
      <xdr:nvPicPr>
        <xdr:cNvPr id="5" name="Picture 4" descr="D:\personal\sujitda\lyons engineering\logo.jpg">
          <a:extLst>
            <a:ext uri="{FF2B5EF4-FFF2-40B4-BE49-F238E27FC236}">
              <a16:creationId xmlns="" xmlns:a16="http://schemas.microsoft.com/office/drawing/2014/main" id="{00000000-0008-0000-0400-000005000000}"/>
            </a:ext>
          </a:extLst>
        </xdr:cNvPr>
        <xdr:cNvPicPr/>
      </xdr:nvPicPr>
      <xdr:blipFill>
        <a:blip xmlns:r="http://schemas.openxmlformats.org/officeDocument/2006/relationships" r:embed="rId2" cstate="print"/>
        <a:srcRect/>
        <a:stretch>
          <a:fillRect/>
        </a:stretch>
      </xdr:blipFill>
      <xdr:spPr bwMode="auto">
        <a:xfrm>
          <a:off x="11974285" y="136071"/>
          <a:ext cx="1469572"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367393</xdr:colOff>
      <xdr:row>0</xdr:row>
      <xdr:rowOff>449036</xdr:rowOff>
    </xdr:from>
    <xdr:ext cx="1440997" cy="571500"/>
    <xdr:pic>
      <xdr:nvPicPr>
        <xdr:cNvPr id="4" name="Picture 3" descr="D:\personal\sujitda\lyons engineering\logo.jpg">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2" cstate="print"/>
        <a:srcRect/>
        <a:stretch>
          <a:fillRect/>
        </a:stretch>
      </xdr:blipFill>
      <xdr:spPr bwMode="auto">
        <a:xfrm>
          <a:off x="13185322" y="4490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408214</xdr:colOff>
      <xdr:row>0</xdr:row>
      <xdr:rowOff>0</xdr:rowOff>
    </xdr:from>
    <xdr:ext cx="1479177" cy="394607"/>
    <xdr:pic>
      <xdr:nvPicPr>
        <xdr:cNvPr id="5" name="Picture 4" descr="D:\personal\sujitda\lyons engineering\logo.jp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srcRect/>
        <a:stretch>
          <a:fillRect/>
        </a:stretch>
      </xdr:blipFill>
      <xdr:spPr bwMode="auto">
        <a:xfrm>
          <a:off x="11925300" y="0"/>
          <a:ext cx="147917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231322</xdr:colOff>
      <xdr:row>0</xdr:row>
      <xdr:rowOff>136071</xdr:rowOff>
    </xdr:from>
    <xdr:ext cx="1442357" cy="571500"/>
    <xdr:pic>
      <xdr:nvPicPr>
        <xdr:cNvPr id="5" name="Picture 4" descr="D:\personal\sujitda\lyons engineering\logo.jp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srcRect/>
        <a:stretch>
          <a:fillRect/>
        </a:stretch>
      </xdr:blipFill>
      <xdr:spPr bwMode="auto">
        <a:xfrm>
          <a:off x="14192251" y="136071"/>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22" customWidth="1"/>
    <col min="2" max="16384" width="9.109375" style="22"/>
  </cols>
  <sheetData>
    <row r="1" spans="1:16" ht="23.25" customHeight="1">
      <c r="A1" s="313" t="s">
        <v>456</v>
      </c>
      <c r="B1" s="314"/>
      <c r="C1" s="314"/>
      <c r="D1" s="314"/>
      <c r="E1" s="314"/>
      <c r="F1" s="314"/>
      <c r="G1" s="314"/>
      <c r="H1" s="314"/>
      <c r="I1" s="314"/>
      <c r="J1" s="314"/>
      <c r="K1" s="314"/>
      <c r="L1" s="314"/>
      <c r="M1" s="314"/>
      <c r="N1" s="314"/>
      <c r="O1" s="314"/>
      <c r="P1" s="314"/>
    </row>
    <row r="2" spans="1:16" ht="25.5" customHeight="1">
      <c r="A2" s="315" t="s">
        <v>548</v>
      </c>
      <c r="B2" s="316"/>
      <c r="C2" s="316"/>
      <c r="D2" s="316"/>
      <c r="E2" s="316"/>
      <c r="F2" s="316"/>
      <c r="G2" s="316"/>
      <c r="H2" s="316"/>
      <c r="I2" s="316"/>
      <c r="J2" s="316"/>
      <c r="K2" s="316"/>
      <c r="L2" s="316"/>
      <c r="M2" s="316"/>
      <c r="N2" s="316"/>
      <c r="O2" s="316"/>
      <c r="P2" s="316"/>
    </row>
    <row r="3" spans="1:16" ht="24" customHeight="1">
      <c r="A3" s="313" t="s">
        <v>457</v>
      </c>
      <c r="B3" s="314"/>
      <c r="C3" s="314"/>
      <c r="D3" s="314"/>
      <c r="E3" s="314"/>
      <c r="F3" s="314"/>
      <c r="G3" s="314"/>
      <c r="H3" s="314"/>
      <c r="I3" s="314"/>
      <c r="J3" s="314"/>
      <c r="K3" s="314"/>
      <c r="L3" s="314"/>
      <c r="M3" s="314"/>
      <c r="N3" s="314"/>
      <c r="O3" s="314"/>
      <c r="P3" s="314"/>
    </row>
    <row r="4" spans="1:16" ht="68.25" customHeight="1">
      <c r="A4" s="23">
        <v>1</v>
      </c>
      <c r="B4" s="312" t="s">
        <v>458</v>
      </c>
      <c r="C4" s="311"/>
      <c r="D4" s="311"/>
      <c r="E4" s="311"/>
      <c r="F4" s="311"/>
      <c r="G4" s="311"/>
      <c r="H4" s="311"/>
      <c r="I4" s="311"/>
      <c r="J4" s="311"/>
      <c r="K4" s="311"/>
      <c r="L4" s="311"/>
      <c r="M4" s="311"/>
      <c r="N4" s="311"/>
      <c r="O4" s="311"/>
      <c r="P4" s="311"/>
    </row>
    <row r="5" spans="1:16" ht="30" customHeight="1">
      <c r="A5" s="23">
        <v>2</v>
      </c>
      <c r="B5" s="312" t="s">
        <v>459</v>
      </c>
      <c r="C5" s="312"/>
      <c r="D5" s="312"/>
      <c r="E5" s="312"/>
      <c r="F5" s="312"/>
      <c r="G5" s="312"/>
      <c r="H5" s="312"/>
      <c r="I5" s="312"/>
      <c r="J5" s="312"/>
      <c r="K5" s="312"/>
      <c r="L5" s="312"/>
      <c r="M5" s="312"/>
      <c r="N5" s="312"/>
      <c r="O5" s="312"/>
      <c r="P5" s="312"/>
    </row>
    <row r="6" spans="1:16" ht="30" customHeight="1">
      <c r="A6" s="23">
        <v>3</v>
      </c>
      <c r="B6" s="312" t="s">
        <v>460</v>
      </c>
      <c r="C6" s="312"/>
      <c r="D6" s="312"/>
      <c r="E6" s="312"/>
      <c r="F6" s="312"/>
      <c r="G6" s="312"/>
      <c r="H6" s="312"/>
      <c r="I6" s="312"/>
      <c r="J6" s="312"/>
      <c r="K6" s="312"/>
      <c r="L6" s="312"/>
      <c r="M6" s="312"/>
      <c r="N6" s="312"/>
      <c r="O6" s="312"/>
      <c r="P6" s="312"/>
    </row>
    <row r="7" spans="1:16" ht="43.95" customHeight="1">
      <c r="A7" s="23">
        <v>3</v>
      </c>
      <c r="B7" s="311" t="s">
        <v>461</v>
      </c>
      <c r="C7" s="311"/>
      <c r="D7" s="311"/>
      <c r="E7" s="311"/>
      <c r="F7" s="311"/>
      <c r="G7" s="311"/>
      <c r="H7" s="311"/>
      <c r="I7" s="311"/>
      <c r="J7" s="311"/>
      <c r="K7" s="311"/>
      <c r="L7" s="311"/>
      <c r="M7" s="311"/>
      <c r="N7" s="311"/>
      <c r="O7" s="311"/>
      <c r="P7" s="311"/>
    </row>
    <row r="8" spans="1:16" ht="29.25" customHeight="1">
      <c r="A8" s="23">
        <v>4</v>
      </c>
      <c r="B8" s="312" t="s">
        <v>462</v>
      </c>
      <c r="C8" s="312"/>
      <c r="D8" s="312"/>
      <c r="E8" s="312"/>
      <c r="F8" s="312"/>
      <c r="G8" s="312"/>
      <c r="H8" s="312"/>
      <c r="I8" s="312"/>
      <c r="J8" s="312"/>
      <c r="K8" s="312"/>
      <c r="L8" s="312"/>
      <c r="M8" s="312"/>
      <c r="N8" s="312"/>
      <c r="O8" s="312"/>
      <c r="P8" s="312"/>
    </row>
    <row r="9" spans="1:16" ht="39.75" customHeight="1">
      <c r="A9" s="23">
        <v>5</v>
      </c>
      <c r="B9" s="311" t="s">
        <v>463</v>
      </c>
      <c r="C9" s="311"/>
      <c r="D9" s="311"/>
      <c r="E9" s="311"/>
      <c r="F9" s="311"/>
      <c r="G9" s="311"/>
      <c r="H9" s="311"/>
      <c r="I9" s="311"/>
      <c r="J9" s="311"/>
      <c r="K9" s="311"/>
      <c r="L9" s="311"/>
      <c r="M9" s="311"/>
      <c r="N9" s="311"/>
      <c r="O9" s="311"/>
      <c r="P9" s="311"/>
    </row>
    <row r="10" spans="1:16" ht="34.5" customHeight="1">
      <c r="A10" s="23">
        <v>6</v>
      </c>
      <c r="B10" s="311" t="s">
        <v>464</v>
      </c>
      <c r="C10" s="311"/>
      <c r="D10" s="311"/>
      <c r="E10" s="311"/>
      <c r="F10" s="311"/>
      <c r="G10" s="311"/>
      <c r="H10" s="311"/>
      <c r="I10" s="311"/>
      <c r="J10" s="311"/>
      <c r="K10" s="311"/>
      <c r="L10" s="311"/>
      <c r="M10" s="311"/>
      <c r="N10" s="311"/>
      <c r="O10" s="311"/>
      <c r="P10" s="311"/>
    </row>
    <row r="11" spans="1:16" ht="14.25" customHeight="1">
      <c r="A11" s="23"/>
      <c r="B11" s="310" t="s">
        <v>465</v>
      </c>
      <c r="C11" s="310"/>
      <c r="D11" s="310"/>
      <c r="E11" s="310"/>
      <c r="F11" s="310"/>
      <c r="G11" s="310"/>
      <c r="H11" s="310"/>
      <c r="I11" s="310"/>
      <c r="J11" s="310"/>
      <c r="K11" s="310"/>
      <c r="L11" s="310"/>
      <c r="M11" s="310"/>
      <c r="N11" s="310"/>
      <c r="O11" s="310"/>
      <c r="P11" s="310"/>
    </row>
    <row r="12" spans="1:16" ht="21.75" customHeight="1">
      <c r="A12" s="23"/>
      <c r="B12" s="310" t="s">
        <v>466</v>
      </c>
      <c r="C12" s="310"/>
      <c r="D12" s="310"/>
      <c r="E12" s="310"/>
      <c r="F12" s="310"/>
      <c r="G12" s="310"/>
      <c r="H12" s="310"/>
      <c r="I12" s="310"/>
      <c r="J12" s="310"/>
      <c r="K12" s="310"/>
      <c r="L12" s="310"/>
      <c r="M12" s="310"/>
      <c r="N12" s="310"/>
      <c r="O12" s="310"/>
      <c r="P12" s="310"/>
    </row>
    <row r="13" spans="1:16" ht="20.25" customHeight="1">
      <c r="A13" s="23"/>
      <c r="B13" s="310" t="s">
        <v>467</v>
      </c>
      <c r="C13" s="310"/>
      <c r="D13" s="310"/>
      <c r="E13" s="310"/>
      <c r="F13" s="310"/>
      <c r="G13" s="310"/>
      <c r="H13" s="310"/>
      <c r="I13" s="310"/>
      <c r="J13" s="310"/>
      <c r="K13" s="310"/>
      <c r="L13" s="310"/>
      <c r="M13" s="310"/>
      <c r="N13" s="310"/>
      <c r="O13" s="310"/>
      <c r="P13" s="310"/>
    </row>
    <row r="14" spans="1:16" ht="17.25" customHeight="1">
      <c r="A14" s="24" t="s">
        <v>468</v>
      </c>
      <c r="B14" s="311" t="s">
        <v>469</v>
      </c>
      <c r="C14" s="311"/>
      <c r="D14" s="311"/>
      <c r="E14" s="311"/>
      <c r="F14" s="311"/>
      <c r="G14" s="311"/>
      <c r="H14" s="311"/>
      <c r="I14" s="311"/>
      <c r="J14" s="311"/>
      <c r="K14" s="311"/>
      <c r="L14" s="311"/>
      <c r="M14" s="311"/>
      <c r="N14" s="311"/>
      <c r="O14" s="311"/>
      <c r="P14" s="311"/>
    </row>
  </sheetData>
  <sheetProtection password="CEE5" sheet="1" objects="1" scenarios="1" formatCells="0" formatColumns="0" formatRow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18"/>
  <sheetViews>
    <sheetView topLeftCell="C13" zoomScale="70" zoomScaleNormal="70" zoomScaleSheetLayoutView="70" workbookViewId="0">
      <selection activeCell="J5" sqref="J5"/>
    </sheetView>
  </sheetViews>
  <sheetFormatPr defaultRowHeight="13.8"/>
  <cols>
    <col min="1" max="1" width="26.33203125" style="98" customWidth="1"/>
    <col min="2" max="2" width="91.109375" style="99" customWidth="1"/>
    <col min="3" max="3" width="8.44140625" style="99" customWidth="1"/>
    <col min="4" max="4" width="10.6640625" style="99" customWidth="1"/>
    <col min="5" max="5" width="37.88671875" style="99" customWidth="1"/>
    <col min="6" max="6" width="34.6640625" style="99" customWidth="1"/>
    <col min="7" max="253" width="9.109375" style="99"/>
    <col min="254" max="254" width="17.88671875" style="99" customWidth="1"/>
    <col min="255" max="255" width="91.109375" style="99" customWidth="1"/>
    <col min="256" max="256" width="8.5546875" style="99" customWidth="1"/>
    <col min="257" max="257" width="10.6640625" style="99" customWidth="1"/>
    <col min="258" max="258" width="37.88671875" style="99" customWidth="1"/>
    <col min="259" max="259" width="42.6640625" style="99" customWidth="1"/>
    <col min="260" max="509" width="9.109375" style="99"/>
    <col min="510" max="510" width="17.88671875" style="99" customWidth="1"/>
    <col min="511" max="511" width="91.109375" style="99" customWidth="1"/>
    <col min="512" max="512" width="8.5546875" style="99" customWidth="1"/>
    <col min="513" max="513" width="10.6640625" style="99" customWidth="1"/>
    <col min="514" max="514" width="37.88671875" style="99" customWidth="1"/>
    <col min="515" max="515" width="42.6640625" style="99" customWidth="1"/>
    <col min="516" max="765" width="9.109375" style="99"/>
    <col min="766" max="766" width="17.88671875" style="99" customWidth="1"/>
    <col min="767" max="767" width="91.109375" style="99" customWidth="1"/>
    <col min="768" max="768" width="8.5546875" style="99" customWidth="1"/>
    <col min="769" max="769" width="10.6640625" style="99" customWidth="1"/>
    <col min="770" max="770" width="37.88671875" style="99" customWidth="1"/>
    <col min="771" max="771" width="42.6640625" style="99" customWidth="1"/>
    <col min="772" max="1021" width="9.109375" style="99"/>
    <col min="1022" max="1022" width="17.88671875" style="99" customWidth="1"/>
    <col min="1023" max="1023" width="91.109375" style="99" customWidth="1"/>
    <col min="1024" max="1024" width="8.5546875" style="99" customWidth="1"/>
    <col min="1025" max="1025" width="10.6640625" style="99" customWidth="1"/>
    <col min="1026" max="1026" width="37.88671875" style="99" customWidth="1"/>
    <col min="1027" max="1027" width="42.6640625" style="99" customWidth="1"/>
    <col min="1028" max="1277" width="9.109375" style="99"/>
    <col min="1278" max="1278" width="17.88671875" style="99" customWidth="1"/>
    <col min="1279" max="1279" width="91.109375" style="99" customWidth="1"/>
    <col min="1280" max="1280" width="8.5546875" style="99" customWidth="1"/>
    <col min="1281" max="1281" width="10.6640625" style="99" customWidth="1"/>
    <col min="1282" max="1282" width="37.88671875" style="99" customWidth="1"/>
    <col min="1283" max="1283" width="42.6640625" style="99" customWidth="1"/>
    <col min="1284" max="1533" width="9.109375" style="99"/>
    <col min="1534" max="1534" width="17.88671875" style="99" customWidth="1"/>
    <col min="1535" max="1535" width="91.109375" style="99" customWidth="1"/>
    <col min="1536" max="1536" width="8.5546875" style="99" customWidth="1"/>
    <col min="1537" max="1537" width="10.6640625" style="99" customWidth="1"/>
    <col min="1538" max="1538" width="37.88671875" style="99" customWidth="1"/>
    <col min="1539" max="1539" width="42.6640625" style="99" customWidth="1"/>
    <col min="1540" max="1789" width="9.109375" style="99"/>
    <col min="1790" max="1790" width="17.88671875" style="99" customWidth="1"/>
    <col min="1791" max="1791" width="91.109375" style="99" customWidth="1"/>
    <col min="1792" max="1792" width="8.5546875" style="99" customWidth="1"/>
    <col min="1793" max="1793" width="10.6640625" style="99" customWidth="1"/>
    <col min="1794" max="1794" width="37.88671875" style="99" customWidth="1"/>
    <col min="1795" max="1795" width="42.6640625" style="99" customWidth="1"/>
    <col min="1796" max="2045" width="9.109375" style="99"/>
    <col min="2046" max="2046" width="17.88671875" style="99" customWidth="1"/>
    <col min="2047" max="2047" width="91.109375" style="99" customWidth="1"/>
    <col min="2048" max="2048" width="8.5546875" style="99" customWidth="1"/>
    <col min="2049" max="2049" width="10.6640625" style="99" customWidth="1"/>
    <col min="2050" max="2050" width="37.88671875" style="99" customWidth="1"/>
    <col min="2051" max="2051" width="42.6640625" style="99" customWidth="1"/>
    <col min="2052" max="2301" width="9.109375" style="99"/>
    <col min="2302" max="2302" width="17.88671875" style="99" customWidth="1"/>
    <col min="2303" max="2303" width="91.109375" style="99" customWidth="1"/>
    <col min="2304" max="2304" width="8.5546875" style="99" customWidth="1"/>
    <col min="2305" max="2305" width="10.6640625" style="99" customWidth="1"/>
    <col min="2306" max="2306" width="37.88671875" style="99" customWidth="1"/>
    <col min="2307" max="2307" width="42.6640625" style="99" customWidth="1"/>
    <col min="2308" max="2557" width="9.109375" style="99"/>
    <col min="2558" max="2558" width="17.88671875" style="99" customWidth="1"/>
    <col min="2559" max="2559" width="91.109375" style="99" customWidth="1"/>
    <col min="2560" max="2560" width="8.5546875" style="99" customWidth="1"/>
    <col min="2561" max="2561" width="10.6640625" style="99" customWidth="1"/>
    <col min="2562" max="2562" width="37.88671875" style="99" customWidth="1"/>
    <col min="2563" max="2563" width="42.6640625" style="99" customWidth="1"/>
    <col min="2564" max="2813" width="9.109375" style="99"/>
    <col min="2814" max="2814" width="17.88671875" style="99" customWidth="1"/>
    <col min="2815" max="2815" width="91.109375" style="99" customWidth="1"/>
    <col min="2816" max="2816" width="8.5546875" style="99" customWidth="1"/>
    <col min="2817" max="2817" width="10.6640625" style="99" customWidth="1"/>
    <col min="2818" max="2818" width="37.88671875" style="99" customWidth="1"/>
    <col min="2819" max="2819" width="42.6640625" style="99" customWidth="1"/>
    <col min="2820" max="3069" width="9.109375" style="99"/>
    <col min="3070" max="3070" width="17.88671875" style="99" customWidth="1"/>
    <col min="3071" max="3071" width="91.109375" style="99" customWidth="1"/>
    <col min="3072" max="3072" width="8.5546875" style="99" customWidth="1"/>
    <col min="3073" max="3073" width="10.6640625" style="99" customWidth="1"/>
    <col min="3074" max="3074" width="37.88671875" style="99" customWidth="1"/>
    <col min="3075" max="3075" width="42.6640625" style="99" customWidth="1"/>
    <col min="3076" max="3325" width="9.109375" style="99"/>
    <col min="3326" max="3326" width="17.88671875" style="99" customWidth="1"/>
    <col min="3327" max="3327" width="91.109375" style="99" customWidth="1"/>
    <col min="3328" max="3328" width="8.5546875" style="99" customWidth="1"/>
    <col min="3329" max="3329" width="10.6640625" style="99" customWidth="1"/>
    <col min="3330" max="3330" width="37.88671875" style="99" customWidth="1"/>
    <col min="3331" max="3331" width="42.6640625" style="99" customWidth="1"/>
    <col min="3332" max="3581" width="9.109375" style="99"/>
    <col min="3582" max="3582" width="17.88671875" style="99" customWidth="1"/>
    <col min="3583" max="3583" width="91.109375" style="99" customWidth="1"/>
    <col min="3584" max="3584" width="8.5546875" style="99" customWidth="1"/>
    <col min="3585" max="3585" width="10.6640625" style="99" customWidth="1"/>
    <col min="3586" max="3586" width="37.88671875" style="99" customWidth="1"/>
    <col min="3587" max="3587" width="42.6640625" style="99" customWidth="1"/>
    <col min="3588" max="3837" width="9.109375" style="99"/>
    <col min="3838" max="3838" width="17.88671875" style="99" customWidth="1"/>
    <col min="3839" max="3839" width="91.109375" style="99" customWidth="1"/>
    <col min="3840" max="3840" width="8.5546875" style="99" customWidth="1"/>
    <col min="3841" max="3841" width="10.6640625" style="99" customWidth="1"/>
    <col min="3842" max="3842" width="37.88671875" style="99" customWidth="1"/>
    <col min="3843" max="3843" width="42.6640625" style="99" customWidth="1"/>
    <col min="3844" max="4093" width="9.109375" style="99"/>
    <col min="4094" max="4094" width="17.88671875" style="99" customWidth="1"/>
    <col min="4095" max="4095" width="91.109375" style="99" customWidth="1"/>
    <col min="4096" max="4096" width="8.5546875" style="99" customWidth="1"/>
    <col min="4097" max="4097" width="10.6640625" style="99" customWidth="1"/>
    <col min="4098" max="4098" width="37.88671875" style="99" customWidth="1"/>
    <col min="4099" max="4099" width="42.6640625" style="99" customWidth="1"/>
    <col min="4100" max="4349" width="9.109375" style="99"/>
    <col min="4350" max="4350" width="17.88671875" style="99" customWidth="1"/>
    <col min="4351" max="4351" width="91.109375" style="99" customWidth="1"/>
    <col min="4352" max="4352" width="8.5546875" style="99" customWidth="1"/>
    <col min="4353" max="4353" width="10.6640625" style="99" customWidth="1"/>
    <col min="4354" max="4354" width="37.88671875" style="99" customWidth="1"/>
    <col min="4355" max="4355" width="42.6640625" style="99" customWidth="1"/>
    <col min="4356" max="4605" width="9.109375" style="99"/>
    <col min="4606" max="4606" width="17.88671875" style="99" customWidth="1"/>
    <col min="4607" max="4607" width="91.109375" style="99" customWidth="1"/>
    <col min="4608" max="4608" width="8.5546875" style="99" customWidth="1"/>
    <col min="4609" max="4609" width="10.6640625" style="99" customWidth="1"/>
    <col min="4610" max="4610" width="37.88671875" style="99" customWidth="1"/>
    <col min="4611" max="4611" width="42.6640625" style="99" customWidth="1"/>
    <col min="4612" max="4861" width="9.109375" style="99"/>
    <col min="4862" max="4862" width="17.88671875" style="99" customWidth="1"/>
    <col min="4863" max="4863" width="91.109375" style="99" customWidth="1"/>
    <col min="4864" max="4864" width="8.5546875" style="99" customWidth="1"/>
    <col min="4865" max="4865" width="10.6640625" style="99" customWidth="1"/>
    <col min="4866" max="4866" width="37.88671875" style="99" customWidth="1"/>
    <col min="4867" max="4867" width="42.6640625" style="99" customWidth="1"/>
    <col min="4868" max="5117" width="9.109375" style="99"/>
    <col min="5118" max="5118" width="17.88671875" style="99" customWidth="1"/>
    <col min="5119" max="5119" width="91.109375" style="99" customWidth="1"/>
    <col min="5120" max="5120" width="8.5546875" style="99" customWidth="1"/>
    <col min="5121" max="5121" width="10.6640625" style="99" customWidth="1"/>
    <col min="5122" max="5122" width="37.88671875" style="99" customWidth="1"/>
    <col min="5123" max="5123" width="42.6640625" style="99" customWidth="1"/>
    <col min="5124" max="5373" width="9.109375" style="99"/>
    <col min="5374" max="5374" width="17.88671875" style="99" customWidth="1"/>
    <col min="5375" max="5375" width="91.109375" style="99" customWidth="1"/>
    <col min="5376" max="5376" width="8.5546875" style="99" customWidth="1"/>
    <col min="5377" max="5377" width="10.6640625" style="99" customWidth="1"/>
    <col min="5378" max="5378" width="37.88671875" style="99" customWidth="1"/>
    <col min="5379" max="5379" width="42.6640625" style="99" customWidth="1"/>
    <col min="5380" max="5629" width="9.109375" style="99"/>
    <col min="5630" max="5630" width="17.88671875" style="99" customWidth="1"/>
    <col min="5631" max="5631" width="91.109375" style="99" customWidth="1"/>
    <col min="5632" max="5632" width="8.5546875" style="99" customWidth="1"/>
    <col min="5633" max="5633" width="10.6640625" style="99" customWidth="1"/>
    <col min="5634" max="5634" width="37.88671875" style="99" customWidth="1"/>
    <col min="5635" max="5635" width="42.6640625" style="99" customWidth="1"/>
    <col min="5636" max="5885" width="9.109375" style="99"/>
    <col min="5886" max="5886" width="17.88671875" style="99" customWidth="1"/>
    <col min="5887" max="5887" width="91.109375" style="99" customWidth="1"/>
    <col min="5888" max="5888" width="8.5546875" style="99" customWidth="1"/>
    <col min="5889" max="5889" width="10.6640625" style="99" customWidth="1"/>
    <col min="5890" max="5890" width="37.88671875" style="99" customWidth="1"/>
    <col min="5891" max="5891" width="42.6640625" style="99" customWidth="1"/>
    <col min="5892" max="6141" width="9.109375" style="99"/>
    <col min="6142" max="6142" width="17.88671875" style="99" customWidth="1"/>
    <col min="6143" max="6143" width="91.109375" style="99" customWidth="1"/>
    <col min="6144" max="6144" width="8.5546875" style="99" customWidth="1"/>
    <col min="6145" max="6145" width="10.6640625" style="99" customWidth="1"/>
    <col min="6146" max="6146" width="37.88671875" style="99" customWidth="1"/>
    <col min="6147" max="6147" width="42.6640625" style="99" customWidth="1"/>
    <col min="6148" max="6397" width="9.109375" style="99"/>
    <col min="6398" max="6398" width="17.88671875" style="99" customWidth="1"/>
    <col min="6399" max="6399" width="91.109375" style="99" customWidth="1"/>
    <col min="6400" max="6400" width="8.5546875" style="99" customWidth="1"/>
    <col min="6401" max="6401" width="10.6640625" style="99" customWidth="1"/>
    <col min="6402" max="6402" width="37.88671875" style="99" customWidth="1"/>
    <col min="6403" max="6403" width="42.6640625" style="99" customWidth="1"/>
    <col min="6404" max="6653" width="9.109375" style="99"/>
    <col min="6654" max="6654" width="17.88671875" style="99" customWidth="1"/>
    <col min="6655" max="6655" width="91.109375" style="99" customWidth="1"/>
    <col min="6656" max="6656" width="8.5546875" style="99" customWidth="1"/>
    <col min="6657" max="6657" width="10.6640625" style="99" customWidth="1"/>
    <col min="6658" max="6658" width="37.88671875" style="99" customWidth="1"/>
    <col min="6659" max="6659" width="42.6640625" style="99" customWidth="1"/>
    <col min="6660" max="6909" width="9.109375" style="99"/>
    <col min="6910" max="6910" width="17.88671875" style="99" customWidth="1"/>
    <col min="6911" max="6911" width="91.109375" style="99" customWidth="1"/>
    <col min="6912" max="6912" width="8.5546875" style="99" customWidth="1"/>
    <col min="6913" max="6913" width="10.6640625" style="99" customWidth="1"/>
    <col min="6914" max="6914" width="37.88671875" style="99" customWidth="1"/>
    <col min="6915" max="6915" width="42.6640625" style="99" customWidth="1"/>
    <col min="6916" max="7165" width="9.109375" style="99"/>
    <col min="7166" max="7166" width="17.88671875" style="99" customWidth="1"/>
    <col min="7167" max="7167" width="91.109375" style="99" customWidth="1"/>
    <col min="7168" max="7168" width="8.5546875" style="99" customWidth="1"/>
    <col min="7169" max="7169" width="10.6640625" style="99" customWidth="1"/>
    <col min="7170" max="7170" width="37.88671875" style="99" customWidth="1"/>
    <col min="7171" max="7171" width="42.6640625" style="99" customWidth="1"/>
    <col min="7172" max="7421" width="9.109375" style="99"/>
    <col min="7422" max="7422" width="17.88671875" style="99" customWidth="1"/>
    <col min="7423" max="7423" width="91.109375" style="99" customWidth="1"/>
    <col min="7424" max="7424" width="8.5546875" style="99" customWidth="1"/>
    <col min="7425" max="7425" width="10.6640625" style="99" customWidth="1"/>
    <col min="7426" max="7426" width="37.88671875" style="99" customWidth="1"/>
    <col min="7427" max="7427" width="42.6640625" style="99" customWidth="1"/>
    <col min="7428" max="7677" width="9.109375" style="99"/>
    <col min="7678" max="7678" width="17.88671875" style="99" customWidth="1"/>
    <col min="7679" max="7679" width="91.109375" style="99" customWidth="1"/>
    <col min="7680" max="7680" width="8.5546875" style="99" customWidth="1"/>
    <col min="7681" max="7681" width="10.6640625" style="99" customWidth="1"/>
    <col min="7682" max="7682" width="37.88671875" style="99" customWidth="1"/>
    <col min="7683" max="7683" width="42.6640625" style="99" customWidth="1"/>
    <col min="7684" max="7933" width="9.109375" style="99"/>
    <col min="7934" max="7934" width="17.88671875" style="99" customWidth="1"/>
    <col min="7935" max="7935" width="91.109375" style="99" customWidth="1"/>
    <col min="7936" max="7936" width="8.5546875" style="99" customWidth="1"/>
    <col min="7937" max="7937" width="10.6640625" style="99" customWidth="1"/>
    <col min="7938" max="7938" width="37.88671875" style="99" customWidth="1"/>
    <col min="7939" max="7939" width="42.6640625" style="99" customWidth="1"/>
    <col min="7940" max="8189" width="9.109375" style="99"/>
    <col min="8190" max="8190" width="17.88671875" style="99" customWidth="1"/>
    <col min="8191" max="8191" width="91.109375" style="99" customWidth="1"/>
    <col min="8192" max="8192" width="8.5546875" style="99" customWidth="1"/>
    <col min="8193" max="8193" width="10.6640625" style="99" customWidth="1"/>
    <col min="8194" max="8194" width="37.88671875" style="99" customWidth="1"/>
    <col min="8195" max="8195" width="42.6640625" style="99" customWidth="1"/>
    <col min="8196" max="8445" width="9.109375" style="99"/>
    <col min="8446" max="8446" width="17.88671875" style="99" customWidth="1"/>
    <col min="8447" max="8447" width="91.109375" style="99" customWidth="1"/>
    <col min="8448" max="8448" width="8.5546875" style="99" customWidth="1"/>
    <col min="8449" max="8449" width="10.6640625" style="99" customWidth="1"/>
    <col min="8450" max="8450" width="37.88671875" style="99" customWidth="1"/>
    <col min="8451" max="8451" width="42.6640625" style="99" customWidth="1"/>
    <col min="8452" max="8701" width="9.109375" style="99"/>
    <col min="8702" max="8702" width="17.88671875" style="99" customWidth="1"/>
    <col min="8703" max="8703" width="91.109375" style="99" customWidth="1"/>
    <col min="8704" max="8704" width="8.5546875" style="99" customWidth="1"/>
    <col min="8705" max="8705" width="10.6640625" style="99" customWidth="1"/>
    <col min="8706" max="8706" width="37.88671875" style="99" customWidth="1"/>
    <col min="8707" max="8707" width="42.6640625" style="99" customWidth="1"/>
    <col min="8708" max="8957" width="9.109375" style="99"/>
    <col min="8958" max="8958" width="17.88671875" style="99" customWidth="1"/>
    <col min="8959" max="8959" width="91.109375" style="99" customWidth="1"/>
    <col min="8960" max="8960" width="8.5546875" style="99" customWidth="1"/>
    <col min="8961" max="8961" width="10.6640625" style="99" customWidth="1"/>
    <col min="8962" max="8962" width="37.88671875" style="99" customWidth="1"/>
    <col min="8963" max="8963" width="42.6640625" style="99" customWidth="1"/>
    <col min="8964" max="9213" width="9.109375" style="99"/>
    <col min="9214" max="9214" width="17.88671875" style="99" customWidth="1"/>
    <col min="9215" max="9215" width="91.109375" style="99" customWidth="1"/>
    <col min="9216" max="9216" width="8.5546875" style="99" customWidth="1"/>
    <col min="9217" max="9217" width="10.6640625" style="99" customWidth="1"/>
    <col min="9218" max="9218" width="37.88671875" style="99" customWidth="1"/>
    <col min="9219" max="9219" width="42.6640625" style="99" customWidth="1"/>
    <col min="9220" max="9469" width="9.109375" style="99"/>
    <col min="9470" max="9470" width="17.88671875" style="99" customWidth="1"/>
    <col min="9471" max="9471" width="91.109375" style="99" customWidth="1"/>
    <col min="9472" max="9472" width="8.5546875" style="99" customWidth="1"/>
    <col min="9473" max="9473" width="10.6640625" style="99" customWidth="1"/>
    <col min="9474" max="9474" width="37.88671875" style="99" customWidth="1"/>
    <col min="9475" max="9475" width="42.6640625" style="99" customWidth="1"/>
    <col min="9476" max="9725" width="9.109375" style="99"/>
    <col min="9726" max="9726" width="17.88671875" style="99" customWidth="1"/>
    <col min="9727" max="9727" width="91.109375" style="99" customWidth="1"/>
    <col min="9728" max="9728" width="8.5546875" style="99" customWidth="1"/>
    <col min="9729" max="9729" width="10.6640625" style="99" customWidth="1"/>
    <col min="9730" max="9730" width="37.88671875" style="99" customWidth="1"/>
    <col min="9731" max="9731" width="42.6640625" style="99" customWidth="1"/>
    <col min="9732" max="9981" width="9.109375" style="99"/>
    <col min="9982" max="9982" width="17.88671875" style="99" customWidth="1"/>
    <col min="9983" max="9983" width="91.109375" style="99" customWidth="1"/>
    <col min="9984" max="9984" width="8.5546875" style="99" customWidth="1"/>
    <col min="9985" max="9985" width="10.6640625" style="99" customWidth="1"/>
    <col min="9986" max="9986" width="37.88671875" style="99" customWidth="1"/>
    <col min="9987" max="9987" width="42.6640625" style="99" customWidth="1"/>
    <col min="9988" max="10237" width="9.109375" style="99"/>
    <col min="10238" max="10238" width="17.88671875" style="99" customWidth="1"/>
    <col min="10239" max="10239" width="91.109375" style="99" customWidth="1"/>
    <col min="10240" max="10240" width="8.5546875" style="99" customWidth="1"/>
    <col min="10241" max="10241" width="10.6640625" style="99" customWidth="1"/>
    <col min="10242" max="10242" width="37.88671875" style="99" customWidth="1"/>
    <col min="10243" max="10243" width="42.6640625" style="99" customWidth="1"/>
    <col min="10244" max="10493" width="9.109375" style="99"/>
    <col min="10494" max="10494" width="17.88671875" style="99" customWidth="1"/>
    <col min="10495" max="10495" width="91.109375" style="99" customWidth="1"/>
    <col min="10496" max="10496" width="8.5546875" style="99" customWidth="1"/>
    <col min="10497" max="10497" width="10.6640625" style="99" customWidth="1"/>
    <col min="10498" max="10498" width="37.88671875" style="99" customWidth="1"/>
    <col min="10499" max="10499" width="42.6640625" style="99" customWidth="1"/>
    <col min="10500" max="10749" width="9.109375" style="99"/>
    <col min="10750" max="10750" width="17.88671875" style="99" customWidth="1"/>
    <col min="10751" max="10751" width="91.109375" style="99" customWidth="1"/>
    <col min="10752" max="10752" width="8.5546875" style="99" customWidth="1"/>
    <col min="10753" max="10753" width="10.6640625" style="99" customWidth="1"/>
    <col min="10754" max="10754" width="37.88671875" style="99" customWidth="1"/>
    <col min="10755" max="10755" width="42.6640625" style="99" customWidth="1"/>
    <col min="10756" max="11005" width="9.109375" style="99"/>
    <col min="11006" max="11006" width="17.88671875" style="99" customWidth="1"/>
    <col min="11007" max="11007" width="91.109375" style="99" customWidth="1"/>
    <col min="11008" max="11008" width="8.5546875" style="99" customWidth="1"/>
    <col min="11009" max="11009" width="10.6640625" style="99" customWidth="1"/>
    <col min="11010" max="11010" width="37.88671875" style="99" customWidth="1"/>
    <col min="11011" max="11011" width="42.6640625" style="99" customWidth="1"/>
    <col min="11012" max="11261" width="9.109375" style="99"/>
    <col min="11262" max="11262" width="17.88671875" style="99" customWidth="1"/>
    <col min="11263" max="11263" width="91.109375" style="99" customWidth="1"/>
    <col min="11264" max="11264" width="8.5546875" style="99" customWidth="1"/>
    <col min="11265" max="11265" width="10.6640625" style="99" customWidth="1"/>
    <col min="11266" max="11266" width="37.88671875" style="99" customWidth="1"/>
    <col min="11267" max="11267" width="42.6640625" style="99" customWidth="1"/>
    <col min="11268" max="11517" width="9.109375" style="99"/>
    <col min="11518" max="11518" width="17.88671875" style="99" customWidth="1"/>
    <col min="11519" max="11519" width="91.109375" style="99" customWidth="1"/>
    <col min="11520" max="11520" width="8.5546875" style="99" customWidth="1"/>
    <col min="11521" max="11521" width="10.6640625" style="99" customWidth="1"/>
    <col min="11522" max="11522" width="37.88671875" style="99" customWidth="1"/>
    <col min="11523" max="11523" width="42.6640625" style="99" customWidth="1"/>
    <col min="11524" max="11773" width="9.109375" style="99"/>
    <col min="11774" max="11774" width="17.88671875" style="99" customWidth="1"/>
    <col min="11775" max="11775" width="91.109375" style="99" customWidth="1"/>
    <col min="11776" max="11776" width="8.5546875" style="99" customWidth="1"/>
    <col min="11777" max="11777" width="10.6640625" style="99" customWidth="1"/>
    <col min="11778" max="11778" width="37.88671875" style="99" customWidth="1"/>
    <col min="11779" max="11779" width="42.6640625" style="99" customWidth="1"/>
    <col min="11780" max="12029" width="9.109375" style="99"/>
    <col min="12030" max="12030" width="17.88671875" style="99" customWidth="1"/>
    <col min="12031" max="12031" width="91.109375" style="99" customWidth="1"/>
    <col min="12032" max="12032" width="8.5546875" style="99" customWidth="1"/>
    <col min="12033" max="12033" width="10.6640625" style="99" customWidth="1"/>
    <col min="12034" max="12034" width="37.88671875" style="99" customWidth="1"/>
    <col min="12035" max="12035" width="42.6640625" style="99" customWidth="1"/>
    <col min="12036" max="12285" width="9.109375" style="99"/>
    <col min="12286" max="12286" width="17.88671875" style="99" customWidth="1"/>
    <col min="12287" max="12287" width="91.109375" style="99" customWidth="1"/>
    <col min="12288" max="12288" width="8.5546875" style="99" customWidth="1"/>
    <col min="12289" max="12289" width="10.6640625" style="99" customWidth="1"/>
    <col min="12290" max="12290" width="37.88671875" style="99" customWidth="1"/>
    <col min="12291" max="12291" width="42.6640625" style="99" customWidth="1"/>
    <col min="12292" max="12541" width="9.109375" style="99"/>
    <col min="12542" max="12542" width="17.88671875" style="99" customWidth="1"/>
    <col min="12543" max="12543" width="91.109375" style="99" customWidth="1"/>
    <col min="12544" max="12544" width="8.5546875" style="99" customWidth="1"/>
    <col min="12545" max="12545" width="10.6640625" style="99" customWidth="1"/>
    <col min="12546" max="12546" width="37.88671875" style="99" customWidth="1"/>
    <col min="12547" max="12547" width="42.6640625" style="99" customWidth="1"/>
    <col min="12548" max="12797" width="9.109375" style="99"/>
    <col min="12798" max="12798" width="17.88671875" style="99" customWidth="1"/>
    <col min="12799" max="12799" width="91.109375" style="99" customWidth="1"/>
    <col min="12800" max="12800" width="8.5546875" style="99" customWidth="1"/>
    <col min="12801" max="12801" width="10.6640625" style="99" customWidth="1"/>
    <col min="12802" max="12802" width="37.88671875" style="99" customWidth="1"/>
    <col min="12803" max="12803" width="42.6640625" style="99" customWidth="1"/>
    <col min="12804" max="13053" width="9.109375" style="99"/>
    <col min="13054" max="13054" width="17.88671875" style="99" customWidth="1"/>
    <col min="13055" max="13055" width="91.109375" style="99" customWidth="1"/>
    <col min="13056" max="13056" width="8.5546875" style="99" customWidth="1"/>
    <col min="13057" max="13057" width="10.6640625" style="99" customWidth="1"/>
    <col min="13058" max="13058" width="37.88671875" style="99" customWidth="1"/>
    <col min="13059" max="13059" width="42.6640625" style="99" customWidth="1"/>
    <col min="13060" max="13309" width="9.109375" style="99"/>
    <col min="13310" max="13310" width="17.88671875" style="99" customWidth="1"/>
    <col min="13311" max="13311" width="91.109375" style="99" customWidth="1"/>
    <col min="13312" max="13312" width="8.5546875" style="99" customWidth="1"/>
    <col min="13313" max="13313" width="10.6640625" style="99" customWidth="1"/>
    <col min="13314" max="13314" width="37.88671875" style="99" customWidth="1"/>
    <col min="13315" max="13315" width="42.6640625" style="99" customWidth="1"/>
    <col min="13316" max="13565" width="9.109375" style="99"/>
    <col min="13566" max="13566" width="17.88671875" style="99" customWidth="1"/>
    <col min="13567" max="13567" width="91.109375" style="99" customWidth="1"/>
    <col min="13568" max="13568" width="8.5546875" style="99" customWidth="1"/>
    <col min="13569" max="13569" width="10.6640625" style="99" customWidth="1"/>
    <col min="13570" max="13570" width="37.88671875" style="99" customWidth="1"/>
    <col min="13571" max="13571" width="42.6640625" style="99" customWidth="1"/>
    <col min="13572" max="13821" width="9.109375" style="99"/>
    <col min="13822" max="13822" width="17.88671875" style="99" customWidth="1"/>
    <col min="13823" max="13823" width="91.109375" style="99" customWidth="1"/>
    <col min="13824" max="13824" width="8.5546875" style="99" customWidth="1"/>
    <col min="13825" max="13825" width="10.6640625" style="99" customWidth="1"/>
    <col min="13826" max="13826" width="37.88671875" style="99" customWidth="1"/>
    <col min="13827" max="13827" width="42.6640625" style="99" customWidth="1"/>
    <col min="13828" max="14077" width="9.109375" style="99"/>
    <col min="14078" max="14078" width="17.88671875" style="99" customWidth="1"/>
    <col min="14079" max="14079" width="91.109375" style="99" customWidth="1"/>
    <col min="14080" max="14080" width="8.5546875" style="99" customWidth="1"/>
    <col min="14081" max="14081" width="10.6640625" style="99" customWidth="1"/>
    <col min="14082" max="14082" width="37.88671875" style="99" customWidth="1"/>
    <col min="14083" max="14083" width="42.6640625" style="99" customWidth="1"/>
    <col min="14084" max="14333" width="9.109375" style="99"/>
    <col min="14334" max="14334" width="17.88671875" style="99" customWidth="1"/>
    <col min="14335" max="14335" width="91.109375" style="99" customWidth="1"/>
    <col min="14336" max="14336" width="8.5546875" style="99" customWidth="1"/>
    <col min="14337" max="14337" width="10.6640625" style="99" customWidth="1"/>
    <col min="14338" max="14338" width="37.88671875" style="99" customWidth="1"/>
    <col min="14339" max="14339" width="42.6640625" style="99" customWidth="1"/>
    <col min="14340" max="14589" width="9.109375" style="99"/>
    <col min="14590" max="14590" width="17.88671875" style="99" customWidth="1"/>
    <col min="14591" max="14591" width="91.109375" style="99" customWidth="1"/>
    <col min="14592" max="14592" width="8.5546875" style="99" customWidth="1"/>
    <col min="14593" max="14593" width="10.6640625" style="99" customWidth="1"/>
    <col min="14594" max="14594" width="37.88671875" style="99" customWidth="1"/>
    <col min="14595" max="14595" width="42.6640625" style="99" customWidth="1"/>
    <col min="14596" max="14845" width="9.109375" style="99"/>
    <col min="14846" max="14846" width="17.88671875" style="99" customWidth="1"/>
    <col min="14847" max="14847" width="91.109375" style="99" customWidth="1"/>
    <col min="14848" max="14848" width="8.5546875" style="99" customWidth="1"/>
    <col min="14849" max="14849" width="10.6640625" style="99" customWidth="1"/>
    <col min="14850" max="14850" width="37.88671875" style="99" customWidth="1"/>
    <col min="14851" max="14851" width="42.6640625" style="99" customWidth="1"/>
    <col min="14852" max="15101" width="9.109375" style="99"/>
    <col min="15102" max="15102" width="17.88671875" style="99" customWidth="1"/>
    <col min="15103" max="15103" width="91.109375" style="99" customWidth="1"/>
    <col min="15104" max="15104" width="8.5546875" style="99" customWidth="1"/>
    <col min="15105" max="15105" width="10.6640625" style="99" customWidth="1"/>
    <col min="15106" max="15106" width="37.88671875" style="99" customWidth="1"/>
    <col min="15107" max="15107" width="42.6640625" style="99" customWidth="1"/>
    <col min="15108" max="15357" width="9.109375" style="99"/>
    <col min="15358" max="15358" width="17.88671875" style="99" customWidth="1"/>
    <col min="15359" max="15359" width="91.109375" style="99" customWidth="1"/>
    <col min="15360" max="15360" width="8.5546875" style="99" customWidth="1"/>
    <col min="15361" max="15361" width="10.6640625" style="99" customWidth="1"/>
    <col min="15362" max="15362" width="37.88671875" style="99" customWidth="1"/>
    <col min="15363" max="15363" width="42.6640625" style="99" customWidth="1"/>
    <col min="15364" max="15613" width="9.109375" style="99"/>
    <col min="15614" max="15614" width="17.88671875" style="99" customWidth="1"/>
    <col min="15615" max="15615" width="91.109375" style="99" customWidth="1"/>
    <col min="15616" max="15616" width="8.5546875" style="99" customWidth="1"/>
    <col min="15617" max="15617" width="10.6640625" style="99" customWidth="1"/>
    <col min="15618" max="15618" width="37.88671875" style="99" customWidth="1"/>
    <col min="15619" max="15619" width="42.6640625" style="99" customWidth="1"/>
    <col min="15620" max="15869" width="9.109375" style="99"/>
    <col min="15870" max="15870" width="17.88671875" style="99" customWidth="1"/>
    <col min="15871" max="15871" width="91.109375" style="99" customWidth="1"/>
    <col min="15872" max="15872" width="8.5546875" style="99" customWidth="1"/>
    <col min="15873" max="15873" width="10.6640625" style="99" customWidth="1"/>
    <col min="15874" max="15874" width="37.88671875" style="99" customWidth="1"/>
    <col min="15875" max="15875" width="42.6640625" style="99" customWidth="1"/>
    <col min="15876" max="16125" width="9.109375" style="99"/>
    <col min="16126" max="16126" width="17.88671875" style="99" customWidth="1"/>
    <col min="16127" max="16127" width="91.109375" style="99" customWidth="1"/>
    <col min="16128" max="16128" width="8.5546875" style="99" customWidth="1"/>
    <col min="16129" max="16129" width="10.6640625" style="99" customWidth="1"/>
    <col min="16130" max="16130" width="37.88671875" style="99" customWidth="1"/>
    <col min="16131" max="16131" width="42.6640625" style="99" customWidth="1"/>
    <col min="16132" max="16382" width="9.109375" style="99"/>
    <col min="16383" max="16384" width="9.109375" style="99" customWidth="1"/>
  </cols>
  <sheetData>
    <row r="1" spans="1:6" s="94" customFormat="1" ht="78.75" customHeight="1">
      <c r="A1" s="100" t="s">
        <v>11</v>
      </c>
      <c r="B1" s="389" t="s">
        <v>280</v>
      </c>
      <c r="C1" s="389"/>
      <c r="D1" s="389"/>
      <c r="E1" s="389"/>
      <c r="F1" s="84" t="s">
        <v>428</v>
      </c>
    </row>
    <row r="2" spans="1:6" s="27" customFormat="1" ht="40.5" customHeight="1">
      <c r="A2" s="318" t="s">
        <v>492</v>
      </c>
      <c r="B2" s="318"/>
      <c r="C2" s="318"/>
      <c r="D2" s="318"/>
      <c r="E2" s="318"/>
      <c r="F2" s="318"/>
    </row>
    <row r="3" spans="1:6" s="28" customFormat="1" ht="18" customHeight="1">
      <c r="A3" s="334" t="s">
        <v>516</v>
      </c>
      <c r="B3" s="334"/>
      <c r="C3" s="334"/>
      <c r="D3" s="334"/>
      <c r="E3" s="334"/>
      <c r="F3" s="334"/>
    </row>
    <row r="4" spans="1:6" s="52" customFormat="1" ht="18" customHeight="1">
      <c r="A4" s="334" t="s">
        <v>0</v>
      </c>
      <c r="B4" s="334"/>
      <c r="C4" s="334"/>
      <c r="D4" s="334"/>
      <c r="E4" s="334"/>
      <c r="F4" s="334"/>
    </row>
    <row r="5" spans="1:6" s="95" customFormat="1" ht="145.5" customHeight="1">
      <c r="A5" s="266" t="s">
        <v>281</v>
      </c>
      <c r="B5" s="266" t="s">
        <v>282</v>
      </c>
      <c r="C5" s="267" t="s">
        <v>3</v>
      </c>
      <c r="D5" s="268" t="s">
        <v>422</v>
      </c>
      <c r="E5" s="303" t="s">
        <v>426</v>
      </c>
      <c r="F5" s="303" t="s">
        <v>427</v>
      </c>
    </row>
    <row r="6" spans="1:6" s="96" customFormat="1" ht="26.25" customHeight="1">
      <c r="A6" s="270"/>
      <c r="B6" s="270"/>
      <c r="C6" s="190" t="s">
        <v>4</v>
      </c>
      <c r="D6" s="111" t="s">
        <v>5</v>
      </c>
      <c r="E6" s="190" t="s">
        <v>6</v>
      </c>
      <c r="F6" s="191" t="s">
        <v>7</v>
      </c>
    </row>
    <row r="7" spans="1:6" s="97" customFormat="1" ht="69.75" customHeight="1">
      <c r="A7" s="270" t="s">
        <v>283</v>
      </c>
      <c r="B7" s="258" t="s">
        <v>284</v>
      </c>
      <c r="C7" s="272"/>
      <c r="D7" s="273"/>
      <c r="E7" s="274"/>
      <c r="F7" s="274"/>
    </row>
    <row r="8" spans="1:6" s="97" customFormat="1" ht="42" customHeight="1">
      <c r="A8" s="275" t="s">
        <v>285</v>
      </c>
      <c r="B8" s="256" t="s">
        <v>286</v>
      </c>
      <c r="C8" s="276" t="s">
        <v>258</v>
      </c>
      <c r="D8" s="277">
        <v>450</v>
      </c>
      <c r="E8" s="278">
        <v>179</v>
      </c>
      <c r="F8" s="151">
        <f t="shared" ref="F8:F14" si="0">E8*D8</f>
        <v>80550</v>
      </c>
    </row>
    <row r="9" spans="1:6" s="97" customFormat="1" ht="33.75" customHeight="1">
      <c r="A9" s="275" t="s">
        <v>287</v>
      </c>
      <c r="B9" s="256" t="s">
        <v>288</v>
      </c>
      <c r="C9" s="276" t="s">
        <v>12</v>
      </c>
      <c r="D9" s="277">
        <v>2</v>
      </c>
      <c r="E9" s="278">
        <v>23740</v>
      </c>
      <c r="F9" s="151">
        <f t="shared" si="0"/>
        <v>47480</v>
      </c>
    </row>
    <row r="10" spans="1:6" s="97" customFormat="1" ht="47.25" customHeight="1">
      <c r="A10" s="275" t="s">
        <v>289</v>
      </c>
      <c r="B10" s="256" t="s">
        <v>290</v>
      </c>
      <c r="C10" s="276" t="s">
        <v>258</v>
      </c>
      <c r="D10" s="277">
        <v>450</v>
      </c>
      <c r="E10" s="278">
        <v>139</v>
      </c>
      <c r="F10" s="151">
        <f t="shared" si="0"/>
        <v>62550</v>
      </c>
    </row>
    <row r="11" spans="1:6" s="97" customFormat="1" ht="47.25" customHeight="1">
      <c r="A11" s="275"/>
      <c r="B11" s="279" t="s">
        <v>291</v>
      </c>
      <c r="C11" s="276"/>
      <c r="D11" s="277"/>
      <c r="E11" s="278"/>
      <c r="F11" s="151">
        <f t="shared" si="0"/>
        <v>0</v>
      </c>
    </row>
    <row r="12" spans="1:6" s="97" customFormat="1" ht="21.75" customHeight="1">
      <c r="A12" s="270" t="s">
        <v>292</v>
      </c>
      <c r="B12" s="280" t="s">
        <v>293</v>
      </c>
      <c r="C12" s="276"/>
      <c r="D12" s="277"/>
      <c r="E12" s="281"/>
      <c r="F12" s="151">
        <f t="shared" si="0"/>
        <v>0</v>
      </c>
    </row>
    <row r="13" spans="1:6" s="97" customFormat="1" ht="122.25" customHeight="1">
      <c r="A13" s="275" t="s">
        <v>294</v>
      </c>
      <c r="B13" s="256" t="s">
        <v>295</v>
      </c>
      <c r="C13" s="276" t="s">
        <v>258</v>
      </c>
      <c r="D13" s="277">
        <v>450</v>
      </c>
      <c r="E13" s="278">
        <v>65</v>
      </c>
      <c r="F13" s="151">
        <f t="shared" si="0"/>
        <v>29250</v>
      </c>
    </row>
    <row r="14" spans="1:6" s="97" customFormat="1" ht="59.25" customHeight="1">
      <c r="A14" s="275" t="s">
        <v>296</v>
      </c>
      <c r="B14" s="256" t="s">
        <v>297</v>
      </c>
      <c r="C14" s="276" t="s">
        <v>258</v>
      </c>
      <c r="D14" s="277">
        <v>450</v>
      </c>
      <c r="E14" s="278">
        <v>71</v>
      </c>
      <c r="F14" s="151">
        <f t="shared" si="0"/>
        <v>31950</v>
      </c>
    </row>
    <row r="15" spans="1:6" s="97" customFormat="1" ht="35.25" customHeight="1">
      <c r="A15" s="275" t="s">
        <v>298</v>
      </c>
      <c r="B15" s="256" t="s">
        <v>299</v>
      </c>
      <c r="C15" s="276" t="s">
        <v>12</v>
      </c>
      <c r="D15" s="277">
        <v>2</v>
      </c>
      <c r="E15" s="278">
        <v>23740</v>
      </c>
      <c r="F15" s="151">
        <f t="shared" ref="F15:F17" si="1">E15*D15</f>
        <v>47480</v>
      </c>
    </row>
    <row r="16" spans="1:6" s="97" customFormat="1" ht="29.25" customHeight="1">
      <c r="A16" s="275" t="s">
        <v>300</v>
      </c>
      <c r="B16" s="256" t="s">
        <v>301</v>
      </c>
      <c r="C16" s="276" t="s">
        <v>302</v>
      </c>
      <c r="D16" s="277">
        <v>2</v>
      </c>
      <c r="E16" s="278">
        <v>23980</v>
      </c>
      <c r="F16" s="151">
        <f t="shared" si="1"/>
        <v>47960</v>
      </c>
    </row>
    <row r="17" spans="1:6" s="97" customFormat="1" ht="52.8">
      <c r="A17" s="275" t="s">
        <v>303</v>
      </c>
      <c r="B17" s="256" t="s">
        <v>304</v>
      </c>
      <c r="C17" s="276" t="s">
        <v>302</v>
      </c>
      <c r="D17" s="277">
        <v>2</v>
      </c>
      <c r="E17" s="278">
        <v>30466</v>
      </c>
      <c r="F17" s="151">
        <f t="shared" si="1"/>
        <v>60932</v>
      </c>
    </row>
    <row r="18" spans="1:6" s="97" customFormat="1" ht="30.75" customHeight="1">
      <c r="A18" s="347" t="s">
        <v>305</v>
      </c>
      <c r="B18" s="347"/>
      <c r="C18" s="348"/>
      <c r="D18" s="348"/>
      <c r="E18" s="278" t="s">
        <v>452</v>
      </c>
      <c r="F18" s="137">
        <f>SUM(F7:F17)</f>
        <v>408152</v>
      </c>
    </row>
  </sheetData>
  <sheetProtection password="CEE5" sheet="1" objects="1" scenarios="1" formatCells="0" formatColumns="0" formatRows="0"/>
  <mergeCells count="6">
    <mergeCell ref="B1:E1"/>
    <mergeCell ref="A18:B18"/>
    <mergeCell ref="C18:D18"/>
    <mergeCell ref="A2:F2"/>
    <mergeCell ref="A3:F3"/>
    <mergeCell ref="A4:F4"/>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topLeftCell="A13" workbookViewId="0">
      <selection activeCell="F4" sqref="F4"/>
    </sheetView>
  </sheetViews>
  <sheetFormatPr defaultColWidth="19" defaultRowHeight="33" customHeight="1"/>
  <cols>
    <col min="1" max="16384" width="19" style="351"/>
  </cols>
  <sheetData>
    <row r="1" spans="1:7" ht="63" customHeight="1">
      <c r="A1" s="349"/>
      <c r="B1" s="350" t="s">
        <v>526</v>
      </c>
      <c r="C1" s="350"/>
      <c r="D1" s="350"/>
      <c r="E1" s="350"/>
      <c r="F1" s="350"/>
      <c r="G1" s="350"/>
    </row>
    <row r="2" spans="1:7" s="358" customFormat="1" ht="33" customHeight="1">
      <c r="A2" s="352"/>
      <c r="B2" s="353"/>
      <c r="C2" s="354"/>
      <c r="D2" s="354"/>
      <c r="E2" s="355" t="s">
        <v>527</v>
      </c>
      <c r="F2" s="356" t="s">
        <v>528</v>
      </c>
      <c r="G2" s="357"/>
    </row>
    <row r="3" spans="1:7" ht="33" customHeight="1">
      <c r="A3" s="349"/>
      <c r="B3" s="359" t="s">
        <v>529</v>
      </c>
      <c r="C3" s="359" t="s">
        <v>530</v>
      </c>
      <c r="D3" s="359" t="s">
        <v>531</v>
      </c>
      <c r="E3" s="360" t="s">
        <v>532</v>
      </c>
      <c r="F3" s="360"/>
      <c r="G3" s="360"/>
    </row>
    <row r="4" spans="1:7" ht="124.2" customHeight="1">
      <c r="A4" s="349"/>
      <c r="B4" s="361"/>
      <c r="C4" s="361"/>
      <c r="D4" s="361"/>
      <c r="E4" s="362" t="s">
        <v>533</v>
      </c>
      <c r="F4" s="362" t="s">
        <v>534</v>
      </c>
      <c r="G4" s="362" t="s">
        <v>535</v>
      </c>
    </row>
    <row r="5" spans="1:7" ht="33" customHeight="1">
      <c r="A5" s="349"/>
      <c r="B5" s="363" t="s">
        <v>4</v>
      </c>
      <c r="C5" s="363" t="s">
        <v>5</v>
      </c>
      <c r="D5" s="363" t="s">
        <v>6</v>
      </c>
      <c r="E5" s="363" t="s">
        <v>536</v>
      </c>
      <c r="F5" s="363" t="s">
        <v>537</v>
      </c>
      <c r="G5" s="363" t="s">
        <v>538</v>
      </c>
    </row>
    <row r="6" spans="1:7" ht="33" customHeight="1">
      <c r="A6" s="349"/>
      <c r="B6" s="364" t="s">
        <v>70</v>
      </c>
      <c r="C6" s="365" t="s">
        <v>539</v>
      </c>
      <c r="D6" s="366">
        <f>' GRAND TOTAL'!D12</f>
        <v>15970102.9</v>
      </c>
      <c r="E6" s="367" t="s">
        <v>452</v>
      </c>
      <c r="F6" s="387" t="s">
        <v>452</v>
      </c>
      <c r="G6" s="388" t="s">
        <v>452</v>
      </c>
    </row>
    <row r="7" spans="1:7" ht="33" customHeight="1">
      <c r="A7" s="349"/>
      <c r="B7" s="363">
        <v>2</v>
      </c>
      <c r="C7" s="368" t="s">
        <v>540</v>
      </c>
      <c r="D7" s="369"/>
      <c r="E7" s="369"/>
      <c r="F7" s="369"/>
      <c r="G7" s="369"/>
    </row>
    <row r="8" spans="1:7" ht="33" customHeight="1">
      <c r="A8" s="349"/>
      <c r="B8" s="363">
        <v>3</v>
      </c>
      <c r="C8" s="370" t="s">
        <v>541</v>
      </c>
      <c r="D8" s="371"/>
      <c r="E8" s="371"/>
      <c r="F8" s="372"/>
      <c r="G8" s="373"/>
    </row>
    <row r="9" spans="1:7" ht="33" customHeight="1">
      <c r="A9" s="349"/>
      <c r="B9" s="374">
        <v>4</v>
      </c>
      <c r="C9" s="370" t="s">
        <v>542</v>
      </c>
      <c r="D9" s="375"/>
      <c r="E9" s="375"/>
      <c r="F9" s="376"/>
      <c r="G9" s="377"/>
    </row>
    <row r="10" spans="1:7" ht="33" customHeight="1">
      <c r="A10" s="349"/>
      <c r="B10" s="349"/>
      <c r="C10" s="349"/>
      <c r="D10" s="349"/>
      <c r="E10" s="349"/>
      <c r="F10" s="349"/>
      <c r="G10" s="349"/>
    </row>
    <row r="11" spans="1:7" ht="33" customHeight="1">
      <c r="A11" s="349"/>
      <c r="B11" s="378" t="s">
        <v>543</v>
      </c>
      <c r="C11" s="349"/>
      <c r="D11" s="349"/>
      <c r="E11" s="349"/>
      <c r="F11" s="349"/>
      <c r="G11" s="349"/>
    </row>
    <row r="12" spans="1:7" s="358" customFormat="1" ht="33" customHeight="1">
      <c r="A12" s="352"/>
      <c r="B12" s="379">
        <v>1</v>
      </c>
      <c r="C12" s="380" t="s">
        <v>544</v>
      </c>
      <c r="D12" s="380"/>
      <c r="E12" s="380"/>
      <c r="F12" s="380"/>
      <c r="G12" s="380"/>
    </row>
    <row r="13" spans="1:7" s="358" customFormat="1" ht="33" customHeight="1">
      <c r="A13" s="352"/>
      <c r="B13" s="379">
        <v>2</v>
      </c>
      <c r="C13" s="381" t="s">
        <v>545</v>
      </c>
      <c r="D13" s="382"/>
      <c r="E13" s="382"/>
      <c r="F13" s="382"/>
      <c r="G13" s="383"/>
    </row>
    <row r="14" spans="1:7" ht="33" customHeight="1">
      <c r="A14" s="384"/>
      <c r="B14" s="384"/>
      <c r="C14" s="384"/>
      <c r="D14" s="384"/>
      <c r="E14" s="384"/>
      <c r="F14" s="384"/>
      <c r="G14" s="384"/>
    </row>
    <row r="15" spans="1:7" ht="33" customHeight="1">
      <c r="A15" s="384"/>
      <c r="B15" s="384"/>
      <c r="C15" s="384"/>
      <c r="D15" s="384"/>
      <c r="E15" s="385" t="s">
        <v>546</v>
      </c>
      <c r="F15" s="384"/>
      <c r="G15" s="384"/>
    </row>
    <row r="16" spans="1:7" ht="33" customHeight="1">
      <c r="A16" s="384"/>
      <c r="B16" s="384"/>
      <c r="C16" s="384"/>
      <c r="D16" s="384"/>
      <c r="E16" s="385"/>
      <c r="F16" s="384"/>
      <c r="G16" s="384"/>
    </row>
    <row r="17" spans="1:9" ht="33" customHeight="1">
      <c r="A17" s="384"/>
      <c r="B17" s="384"/>
      <c r="C17" s="384"/>
      <c r="D17" s="384"/>
      <c r="E17" s="385" t="s">
        <v>547</v>
      </c>
      <c r="F17" s="384"/>
      <c r="G17" s="384"/>
    </row>
    <row r="22" spans="1:9" ht="33" customHeight="1">
      <c r="B22" s="386"/>
      <c r="C22" s="386"/>
      <c r="D22" s="386"/>
      <c r="E22" s="386"/>
      <c r="F22" s="386"/>
      <c r="G22" s="386"/>
      <c r="H22" s="386"/>
      <c r="I22" s="386"/>
    </row>
    <row r="23" spans="1:9" ht="33" customHeight="1">
      <c r="B23" s="386"/>
      <c r="C23" s="386"/>
      <c r="D23" s="386"/>
      <c r="E23" s="386"/>
      <c r="F23" s="386"/>
    </row>
    <row r="24" spans="1:9" ht="33" customHeight="1">
      <c r="B24" s="386"/>
      <c r="C24" s="386"/>
      <c r="D24" s="386"/>
      <c r="E24" s="386"/>
      <c r="F24" s="386"/>
    </row>
    <row r="25" spans="1:9" ht="33" customHeight="1">
      <c r="B25" s="386"/>
      <c r="C25" s="386"/>
      <c r="D25" s="386"/>
      <c r="E25" s="386"/>
      <c r="F25" s="386"/>
    </row>
    <row r="26" spans="1:9" ht="33" customHeight="1">
      <c r="B26" s="386"/>
      <c r="C26" s="386"/>
      <c r="D26" s="386"/>
      <c r="E26" s="386"/>
      <c r="F26" s="386"/>
    </row>
    <row r="27" spans="1:9" ht="33" customHeight="1">
      <c r="B27" s="386"/>
      <c r="C27" s="386"/>
      <c r="D27" s="386"/>
      <c r="E27" s="386"/>
      <c r="F27" s="386"/>
    </row>
    <row r="28" spans="1:9" ht="33" customHeight="1">
      <c r="B28" s="386"/>
      <c r="C28" s="386"/>
      <c r="D28" s="386"/>
      <c r="E28" s="386"/>
      <c r="F28" s="386"/>
    </row>
  </sheetData>
  <sheetProtection password="CEE5" sheet="1" objects="1" scenarios="1" formatCells="0" formatColumn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tabSelected="1" view="pageBreakPreview" zoomScale="70" zoomScaleSheetLayoutView="70" workbookViewId="0">
      <selection activeCell="D9" sqref="D9"/>
    </sheetView>
  </sheetViews>
  <sheetFormatPr defaultRowHeight="13.8"/>
  <cols>
    <col min="1" max="1" width="20.88671875" style="8" customWidth="1"/>
    <col min="2" max="2" width="11" style="8" customWidth="1"/>
    <col min="3" max="3" width="78.109375" style="8" customWidth="1"/>
    <col min="4" max="4" width="30" style="21" customWidth="1"/>
    <col min="5" max="5" width="26" style="8" customWidth="1"/>
    <col min="6" max="6" width="31.5546875" style="8" customWidth="1"/>
    <col min="7" max="252" width="9.109375" style="8"/>
    <col min="253" max="253" width="17.5546875" style="8" customWidth="1"/>
    <col min="254" max="254" width="9.109375" style="8"/>
    <col min="255" max="255" width="42.5546875" style="8" customWidth="1"/>
    <col min="256" max="256" width="23.109375" style="8" customWidth="1"/>
    <col min="257" max="257" width="26" style="8" customWidth="1"/>
    <col min="258" max="258" width="31.5546875" style="8" customWidth="1"/>
    <col min="259" max="259" width="21" style="8" customWidth="1"/>
    <col min="260" max="508" width="9.109375" style="8"/>
    <col min="509" max="509" width="17.5546875" style="8" customWidth="1"/>
    <col min="510" max="510" width="9.109375" style="8"/>
    <col min="511" max="511" width="42.5546875" style="8" customWidth="1"/>
    <col min="512" max="512" width="23.109375" style="8" customWidth="1"/>
    <col min="513" max="513" width="26" style="8" customWidth="1"/>
    <col min="514" max="514" width="31.5546875" style="8" customWidth="1"/>
    <col min="515" max="515" width="21" style="8" customWidth="1"/>
    <col min="516" max="764" width="9.109375" style="8"/>
    <col min="765" max="765" width="17.5546875" style="8" customWidth="1"/>
    <col min="766" max="766" width="9.109375" style="8"/>
    <col min="767" max="767" width="42.5546875" style="8" customWidth="1"/>
    <col min="768" max="768" width="23.109375" style="8" customWidth="1"/>
    <col min="769" max="769" width="26" style="8" customWidth="1"/>
    <col min="770" max="770" width="31.5546875" style="8" customWidth="1"/>
    <col min="771" max="771" width="21" style="8" customWidth="1"/>
    <col min="772" max="1020" width="9.109375" style="8"/>
    <col min="1021" max="1021" width="17.5546875" style="8" customWidth="1"/>
    <col min="1022" max="1022" width="9.109375" style="8"/>
    <col min="1023" max="1023" width="42.5546875" style="8" customWidth="1"/>
    <col min="1024" max="1024" width="23.109375" style="8" customWidth="1"/>
    <col min="1025" max="1025" width="26" style="8" customWidth="1"/>
    <col min="1026" max="1026" width="31.5546875" style="8" customWidth="1"/>
    <col min="1027" max="1027" width="21" style="8" customWidth="1"/>
    <col min="1028" max="1276" width="9.109375" style="8"/>
    <col min="1277" max="1277" width="17.5546875" style="8" customWidth="1"/>
    <col min="1278" max="1278" width="9.109375" style="8"/>
    <col min="1279" max="1279" width="42.5546875" style="8" customWidth="1"/>
    <col min="1280" max="1280" width="23.109375" style="8" customWidth="1"/>
    <col min="1281" max="1281" width="26" style="8" customWidth="1"/>
    <col min="1282" max="1282" width="31.5546875" style="8" customWidth="1"/>
    <col min="1283" max="1283" width="21" style="8" customWidth="1"/>
    <col min="1284" max="1532" width="9.109375" style="8"/>
    <col min="1533" max="1533" width="17.5546875" style="8" customWidth="1"/>
    <col min="1534" max="1534" width="9.109375" style="8"/>
    <col min="1535" max="1535" width="42.5546875" style="8" customWidth="1"/>
    <col min="1536" max="1536" width="23.109375" style="8" customWidth="1"/>
    <col min="1537" max="1537" width="26" style="8" customWidth="1"/>
    <col min="1538" max="1538" width="31.5546875" style="8" customWidth="1"/>
    <col min="1539" max="1539" width="21" style="8" customWidth="1"/>
    <col min="1540" max="1788" width="9.109375" style="8"/>
    <col min="1789" max="1789" width="17.5546875" style="8" customWidth="1"/>
    <col min="1790" max="1790" width="9.109375" style="8"/>
    <col min="1791" max="1791" width="42.5546875" style="8" customWidth="1"/>
    <col min="1792" max="1792" width="23.109375" style="8" customWidth="1"/>
    <col min="1793" max="1793" width="26" style="8" customWidth="1"/>
    <col min="1794" max="1794" width="31.5546875" style="8" customWidth="1"/>
    <col min="1795" max="1795" width="21" style="8" customWidth="1"/>
    <col min="1796" max="2044" width="9.109375" style="8"/>
    <col min="2045" max="2045" width="17.5546875" style="8" customWidth="1"/>
    <col min="2046" max="2046" width="9.109375" style="8"/>
    <col min="2047" max="2047" width="42.5546875" style="8" customWidth="1"/>
    <col min="2048" max="2048" width="23.109375" style="8" customWidth="1"/>
    <col min="2049" max="2049" width="26" style="8" customWidth="1"/>
    <col min="2050" max="2050" width="31.5546875" style="8" customWidth="1"/>
    <col min="2051" max="2051" width="21" style="8" customWidth="1"/>
    <col min="2052" max="2300" width="9.109375" style="8"/>
    <col min="2301" max="2301" width="17.5546875" style="8" customWidth="1"/>
    <col min="2302" max="2302" width="9.109375" style="8"/>
    <col min="2303" max="2303" width="42.5546875" style="8" customWidth="1"/>
    <col min="2304" max="2304" width="23.109375" style="8" customWidth="1"/>
    <col min="2305" max="2305" width="26" style="8" customWidth="1"/>
    <col min="2306" max="2306" width="31.5546875" style="8" customWidth="1"/>
    <col min="2307" max="2307" width="21" style="8" customWidth="1"/>
    <col min="2308" max="2556" width="9.109375" style="8"/>
    <col min="2557" max="2557" width="17.5546875" style="8" customWidth="1"/>
    <col min="2558" max="2558" width="9.109375" style="8"/>
    <col min="2559" max="2559" width="42.5546875" style="8" customWidth="1"/>
    <col min="2560" max="2560" width="23.109375" style="8" customWidth="1"/>
    <col min="2561" max="2561" width="26" style="8" customWidth="1"/>
    <col min="2562" max="2562" width="31.5546875" style="8" customWidth="1"/>
    <col min="2563" max="2563" width="21" style="8" customWidth="1"/>
    <col min="2564" max="2812" width="9.109375" style="8"/>
    <col min="2813" max="2813" width="17.5546875" style="8" customWidth="1"/>
    <col min="2814" max="2814" width="9.109375" style="8"/>
    <col min="2815" max="2815" width="42.5546875" style="8" customWidth="1"/>
    <col min="2816" max="2816" width="23.109375" style="8" customWidth="1"/>
    <col min="2817" max="2817" width="26" style="8" customWidth="1"/>
    <col min="2818" max="2818" width="31.5546875" style="8" customWidth="1"/>
    <col min="2819" max="2819" width="21" style="8" customWidth="1"/>
    <col min="2820" max="3068" width="9.109375" style="8"/>
    <col min="3069" max="3069" width="17.5546875" style="8" customWidth="1"/>
    <col min="3070" max="3070" width="9.109375" style="8"/>
    <col min="3071" max="3071" width="42.5546875" style="8" customWidth="1"/>
    <col min="3072" max="3072" width="23.109375" style="8" customWidth="1"/>
    <col min="3073" max="3073" width="26" style="8" customWidth="1"/>
    <col min="3074" max="3074" width="31.5546875" style="8" customWidth="1"/>
    <col min="3075" max="3075" width="21" style="8" customWidth="1"/>
    <col min="3076" max="3324" width="9.109375" style="8"/>
    <col min="3325" max="3325" width="17.5546875" style="8" customWidth="1"/>
    <col min="3326" max="3326" width="9.109375" style="8"/>
    <col min="3327" max="3327" width="42.5546875" style="8" customWidth="1"/>
    <col min="3328" max="3328" width="23.109375" style="8" customWidth="1"/>
    <col min="3329" max="3329" width="26" style="8" customWidth="1"/>
    <col min="3330" max="3330" width="31.5546875" style="8" customWidth="1"/>
    <col min="3331" max="3331" width="21" style="8" customWidth="1"/>
    <col min="3332" max="3580" width="9.109375" style="8"/>
    <col min="3581" max="3581" width="17.5546875" style="8" customWidth="1"/>
    <col min="3582" max="3582" width="9.109375" style="8"/>
    <col min="3583" max="3583" width="42.5546875" style="8" customWidth="1"/>
    <col min="3584" max="3584" width="23.109375" style="8" customWidth="1"/>
    <col min="3585" max="3585" width="26" style="8" customWidth="1"/>
    <col min="3586" max="3586" width="31.5546875" style="8" customWidth="1"/>
    <col min="3587" max="3587" width="21" style="8" customWidth="1"/>
    <col min="3588" max="3836" width="9.109375" style="8"/>
    <col min="3837" max="3837" width="17.5546875" style="8" customWidth="1"/>
    <col min="3838" max="3838" width="9.109375" style="8"/>
    <col min="3839" max="3839" width="42.5546875" style="8" customWidth="1"/>
    <col min="3840" max="3840" width="23.109375" style="8" customWidth="1"/>
    <col min="3841" max="3841" width="26" style="8" customWidth="1"/>
    <col min="3842" max="3842" width="31.5546875" style="8" customWidth="1"/>
    <col min="3843" max="3843" width="21" style="8" customWidth="1"/>
    <col min="3844" max="4092" width="9.109375" style="8"/>
    <col min="4093" max="4093" width="17.5546875" style="8" customWidth="1"/>
    <col min="4094" max="4094" width="9.109375" style="8"/>
    <col min="4095" max="4095" width="42.5546875" style="8" customWidth="1"/>
    <col min="4096" max="4096" width="23.109375" style="8" customWidth="1"/>
    <col min="4097" max="4097" width="26" style="8" customWidth="1"/>
    <col min="4098" max="4098" width="31.5546875" style="8" customWidth="1"/>
    <col min="4099" max="4099" width="21" style="8" customWidth="1"/>
    <col min="4100" max="4348" width="9.109375" style="8"/>
    <col min="4349" max="4349" width="17.5546875" style="8" customWidth="1"/>
    <col min="4350" max="4350" width="9.109375" style="8"/>
    <col min="4351" max="4351" width="42.5546875" style="8" customWidth="1"/>
    <col min="4352" max="4352" width="23.109375" style="8" customWidth="1"/>
    <col min="4353" max="4353" width="26" style="8" customWidth="1"/>
    <col min="4354" max="4354" width="31.5546875" style="8" customWidth="1"/>
    <col min="4355" max="4355" width="21" style="8" customWidth="1"/>
    <col min="4356" max="4604" width="9.109375" style="8"/>
    <col min="4605" max="4605" width="17.5546875" style="8" customWidth="1"/>
    <col min="4606" max="4606" width="9.109375" style="8"/>
    <col min="4607" max="4607" width="42.5546875" style="8" customWidth="1"/>
    <col min="4608" max="4608" width="23.109375" style="8" customWidth="1"/>
    <col min="4609" max="4609" width="26" style="8" customWidth="1"/>
    <col min="4610" max="4610" width="31.5546875" style="8" customWidth="1"/>
    <col min="4611" max="4611" width="21" style="8" customWidth="1"/>
    <col min="4612" max="4860" width="9.109375" style="8"/>
    <col min="4861" max="4861" width="17.5546875" style="8" customWidth="1"/>
    <col min="4862" max="4862" width="9.109375" style="8"/>
    <col min="4863" max="4863" width="42.5546875" style="8" customWidth="1"/>
    <col min="4864" max="4864" width="23.109375" style="8" customWidth="1"/>
    <col min="4865" max="4865" width="26" style="8" customWidth="1"/>
    <col min="4866" max="4866" width="31.5546875" style="8" customWidth="1"/>
    <col min="4867" max="4867" width="21" style="8" customWidth="1"/>
    <col min="4868" max="5116" width="9.109375" style="8"/>
    <col min="5117" max="5117" width="17.5546875" style="8" customWidth="1"/>
    <col min="5118" max="5118" width="9.109375" style="8"/>
    <col min="5119" max="5119" width="42.5546875" style="8" customWidth="1"/>
    <col min="5120" max="5120" width="23.109375" style="8" customWidth="1"/>
    <col min="5121" max="5121" width="26" style="8" customWidth="1"/>
    <col min="5122" max="5122" width="31.5546875" style="8" customWidth="1"/>
    <col min="5123" max="5123" width="21" style="8" customWidth="1"/>
    <col min="5124" max="5372" width="9.109375" style="8"/>
    <col min="5373" max="5373" width="17.5546875" style="8" customWidth="1"/>
    <col min="5374" max="5374" width="9.109375" style="8"/>
    <col min="5375" max="5375" width="42.5546875" style="8" customWidth="1"/>
    <col min="5376" max="5376" width="23.109375" style="8" customWidth="1"/>
    <col min="5377" max="5377" width="26" style="8" customWidth="1"/>
    <col min="5378" max="5378" width="31.5546875" style="8" customWidth="1"/>
    <col min="5379" max="5379" width="21" style="8" customWidth="1"/>
    <col min="5380" max="5628" width="9.109375" style="8"/>
    <col min="5629" max="5629" width="17.5546875" style="8" customWidth="1"/>
    <col min="5630" max="5630" width="9.109375" style="8"/>
    <col min="5631" max="5631" width="42.5546875" style="8" customWidth="1"/>
    <col min="5632" max="5632" width="23.109375" style="8" customWidth="1"/>
    <col min="5633" max="5633" width="26" style="8" customWidth="1"/>
    <col min="5634" max="5634" width="31.5546875" style="8" customWidth="1"/>
    <col min="5635" max="5635" width="21" style="8" customWidth="1"/>
    <col min="5636" max="5884" width="9.109375" style="8"/>
    <col min="5885" max="5885" width="17.5546875" style="8" customWidth="1"/>
    <col min="5886" max="5886" width="9.109375" style="8"/>
    <col min="5887" max="5887" width="42.5546875" style="8" customWidth="1"/>
    <col min="5888" max="5888" width="23.109375" style="8" customWidth="1"/>
    <col min="5889" max="5889" width="26" style="8" customWidth="1"/>
    <col min="5890" max="5890" width="31.5546875" style="8" customWidth="1"/>
    <col min="5891" max="5891" width="21" style="8" customWidth="1"/>
    <col min="5892" max="6140" width="9.109375" style="8"/>
    <col min="6141" max="6141" width="17.5546875" style="8" customWidth="1"/>
    <col min="6142" max="6142" width="9.109375" style="8"/>
    <col min="6143" max="6143" width="42.5546875" style="8" customWidth="1"/>
    <col min="6144" max="6144" width="23.109375" style="8" customWidth="1"/>
    <col min="6145" max="6145" width="26" style="8" customWidth="1"/>
    <col min="6146" max="6146" width="31.5546875" style="8" customWidth="1"/>
    <col min="6147" max="6147" width="21" style="8" customWidth="1"/>
    <col min="6148" max="6396" width="9.109375" style="8"/>
    <col min="6397" max="6397" width="17.5546875" style="8" customWidth="1"/>
    <col min="6398" max="6398" width="9.109375" style="8"/>
    <col min="6399" max="6399" width="42.5546875" style="8" customWidth="1"/>
    <col min="6400" max="6400" width="23.109375" style="8" customWidth="1"/>
    <col min="6401" max="6401" width="26" style="8" customWidth="1"/>
    <col min="6402" max="6402" width="31.5546875" style="8" customWidth="1"/>
    <col min="6403" max="6403" width="21" style="8" customWidth="1"/>
    <col min="6404" max="6652" width="9.109375" style="8"/>
    <col min="6653" max="6653" width="17.5546875" style="8" customWidth="1"/>
    <col min="6654" max="6654" width="9.109375" style="8"/>
    <col min="6655" max="6655" width="42.5546875" style="8" customWidth="1"/>
    <col min="6656" max="6656" width="23.109375" style="8" customWidth="1"/>
    <col min="6657" max="6657" width="26" style="8" customWidth="1"/>
    <col min="6658" max="6658" width="31.5546875" style="8" customWidth="1"/>
    <col min="6659" max="6659" width="21" style="8" customWidth="1"/>
    <col min="6660" max="6908" width="9.109375" style="8"/>
    <col min="6909" max="6909" width="17.5546875" style="8" customWidth="1"/>
    <col min="6910" max="6910" width="9.109375" style="8"/>
    <col min="6911" max="6911" width="42.5546875" style="8" customWidth="1"/>
    <col min="6912" max="6912" width="23.109375" style="8" customWidth="1"/>
    <col min="6913" max="6913" width="26" style="8" customWidth="1"/>
    <col min="6914" max="6914" width="31.5546875" style="8" customWidth="1"/>
    <col min="6915" max="6915" width="21" style="8" customWidth="1"/>
    <col min="6916" max="7164" width="9.109375" style="8"/>
    <col min="7165" max="7165" width="17.5546875" style="8" customWidth="1"/>
    <col min="7166" max="7166" width="9.109375" style="8"/>
    <col min="7167" max="7167" width="42.5546875" style="8" customWidth="1"/>
    <col min="7168" max="7168" width="23.109375" style="8" customWidth="1"/>
    <col min="7169" max="7169" width="26" style="8" customWidth="1"/>
    <col min="7170" max="7170" width="31.5546875" style="8" customWidth="1"/>
    <col min="7171" max="7171" width="21" style="8" customWidth="1"/>
    <col min="7172" max="7420" width="9.109375" style="8"/>
    <col min="7421" max="7421" width="17.5546875" style="8" customWidth="1"/>
    <col min="7422" max="7422" width="9.109375" style="8"/>
    <col min="7423" max="7423" width="42.5546875" style="8" customWidth="1"/>
    <col min="7424" max="7424" width="23.109375" style="8" customWidth="1"/>
    <col min="7425" max="7425" width="26" style="8" customWidth="1"/>
    <col min="7426" max="7426" width="31.5546875" style="8" customWidth="1"/>
    <col min="7427" max="7427" width="21" style="8" customWidth="1"/>
    <col min="7428" max="7676" width="9.109375" style="8"/>
    <col min="7677" max="7677" width="17.5546875" style="8" customWidth="1"/>
    <col min="7678" max="7678" width="9.109375" style="8"/>
    <col min="7679" max="7679" width="42.5546875" style="8" customWidth="1"/>
    <col min="7680" max="7680" width="23.109375" style="8" customWidth="1"/>
    <col min="7681" max="7681" width="26" style="8" customWidth="1"/>
    <col min="7682" max="7682" width="31.5546875" style="8" customWidth="1"/>
    <col min="7683" max="7683" width="21" style="8" customWidth="1"/>
    <col min="7684" max="7932" width="9.109375" style="8"/>
    <col min="7933" max="7933" width="17.5546875" style="8" customWidth="1"/>
    <col min="7934" max="7934" width="9.109375" style="8"/>
    <col min="7935" max="7935" width="42.5546875" style="8" customWidth="1"/>
    <col min="7936" max="7936" width="23.109375" style="8" customWidth="1"/>
    <col min="7937" max="7937" width="26" style="8" customWidth="1"/>
    <col min="7938" max="7938" width="31.5546875" style="8" customWidth="1"/>
    <col min="7939" max="7939" width="21" style="8" customWidth="1"/>
    <col min="7940" max="8188" width="9.109375" style="8"/>
    <col min="8189" max="8189" width="17.5546875" style="8" customWidth="1"/>
    <col min="8190" max="8190" width="9.109375" style="8"/>
    <col min="8191" max="8191" width="42.5546875" style="8" customWidth="1"/>
    <col min="8192" max="8192" width="23.109375" style="8" customWidth="1"/>
    <col min="8193" max="8193" width="26" style="8" customWidth="1"/>
    <col min="8194" max="8194" width="31.5546875" style="8" customWidth="1"/>
    <col min="8195" max="8195" width="21" style="8" customWidth="1"/>
    <col min="8196" max="8444" width="9.109375" style="8"/>
    <col min="8445" max="8445" width="17.5546875" style="8" customWidth="1"/>
    <col min="8446" max="8446" width="9.109375" style="8"/>
    <col min="8447" max="8447" width="42.5546875" style="8" customWidth="1"/>
    <col min="8448" max="8448" width="23.109375" style="8" customWidth="1"/>
    <col min="8449" max="8449" width="26" style="8" customWidth="1"/>
    <col min="8450" max="8450" width="31.5546875" style="8" customWidth="1"/>
    <col min="8451" max="8451" width="21" style="8" customWidth="1"/>
    <col min="8452" max="8700" width="9.109375" style="8"/>
    <col min="8701" max="8701" width="17.5546875" style="8" customWidth="1"/>
    <col min="8702" max="8702" width="9.109375" style="8"/>
    <col min="8703" max="8703" width="42.5546875" style="8" customWidth="1"/>
    <col min="8704" max="8704" width="23.109375" style="8" customWidth="1"/>
    <col min="8705" max="8705" width="26" style="8" customWidth="1"/>
    <col min="8706" max="8706" width="31.5546875" style="8" customWidth="1"/>
    <col min="8707" max="8707" width="21" style="8" customWidth="1"/>
    <col min="8708" max="8956" width="9.109375" style="8"/>
    <col min="8957" max="8957" width="17.5546875" style="8" customWidth="1"/>
    <col min="8958" max="8958" width="9.109375" style="8"/>
    <col min="8959" max="8959" width="42.5546875" style="8" customWidth="1"/>
    <col min="8960" max="8960" width="23.109375" style="8" customWidth="1"/>
    <col min="8961" max="8961" width="26" style="8" customWidth="1"/>
    <col min="8962" max="8962" width="31.5546875" style="8" customWidth="1"/>
    <col min="8963" max="8963" width="21" style="8" customWidth="1"/>
    <col min="8964" max="9212" width="9.109375" style="8"/>
    <col min="9213" max="9213" width="17.5546875" style="8" customWidth="1"/>
    <col min="9214" max="9214" width="9.109375" style="8"/>
    <col min="9215" max="9215" width="42.5546875" style="8" customWidth="1"/>
    <col min="9216" max="9216" width="23.109375" style="8" customWidth="1"/>
    <col min="9217" max="9217" width="26" style="8" customWidth="1"/>
    <col min="9218" max="9218" width="31.5546875" style="8" customWidth="1"/>
    <col min="9219" max="9219" width="21" style="8" customWidth="1"/>
    <col min="9220" max="9468" width="9.109375" style="8"/>
    <col min="9469" max="9469" width="17.5546875" style="8" customWidth="1"/>
    <col min="9470" max="9470" width="9.109375" style="8"/>
    <col min="9471" max="9471" width="42.5546875" style="8" customWidth="1"/>
    <col min="9472" max="9472" width="23.109375" style="8" customWidth="1"/>
    <col min="9473" max="9473" width="26" style="8" customWidth="1"/>
    <col min="9474" max="9474" width="31.5546875" style="8" customWidth="1"/>
    <col min="9475" max="9475" width="21" style="8" customWidth="1"/>
    <col min="9476" max="9724" width="9.109375" style="8"/>
    <col min="9725" max="9725" width="17.5546875" style="8" customWidth="1"/>
    <col min="9726" max="9726" width="9.109375" style="8"/>
    <col min="9727" max="9727" width="42.5546875" style="8" customWidth="1"/>
    <col min="9728" max="9728" width="23.109375" style="8" customWidth="1"/>
    <col min="9729" max="9729" width="26" style="8" customWidth="1"/>
    <col min="9730" max="9730" width="31.5546875" style="8" customWidth="1"/>
    <col min="9731" max="9731" width="21" style="8" customWidth="1"/>
    <col min="9732" max="9980" width="9.109375" style="8"/>
    <col min="9981" max="9981" width="17.5546875" style="8" customWidth="1"/>
    <col min="9982" max="9982" width="9.109375" style="8"/>
    <col min="9983" max="9983" width="42.5546875" style="8" customWidth="1"/>
    <col min="9984" max="9984" width="23.109375" style="8" customWidth="1"/>
    <col min="9985" max="9985" width="26" style="8" customWidth="1"/>
    <col min="9986" max="9986" width="31.5546875" style="8" customWidth="1"/>
    <col min="9987" max="9987" width="21" style="8" customWidth="1"/>
    <col min="9988" max="10236" width="9.109375" style="8"/>
    <col min="10237" max="10237" width="17.5546875" style="8" customWidth="1"/>
    <col min="10238" max="10238" width="9.109375" style="8"/>
    <col min="10239" max="10239" width="42.5546875" style="8" customWidth="1"/>
    <col min="10240" max="10240" width="23.109375" style="8" customWidth="1"/>
    <col min="10241" max="10241" width="26" style="8" customWidth="1"/>
    <col min="10242" max="10242" width="31.5546875" style="8" customWidth="1"/>
    <col min="10243" max="10243" width="21" style="8" customWidth="1"/>
    <col min="10244" max="10492" width="9.109375" style="8"/>
    <col min="10493" max="10493" width="17.5546875" style="8" customWidth="1"/>
    <col min="10494" max="10494" width="9.109375" style="8"/>
    <col min="10495" max="10495" width="42.5546875" style="8" customWidth="1"/>
    <col min="10496" max="10496" width="23.109375" style="8" customWidth="1"/>
    <col min="10497" max="10497" width="26" style="8" customWidth="1"/>
    <col min="10498" max="10498" width="31.5546875" style="8" customWidth="1"/>
    <col min="10499" max="10499" width="21" style="8" customWidth="1"/>
    <col min="10500" max="10748" width="9.109375" style="8"/>
    <col min="10749" max="10749" width="17.5546875" style="8" customWidth="1"/>
    <col min="10750" max="10750" width="9.109375" style="8"/>
    <col min="10751" max="10751" width="42.5546875" style="8" customWidth="1"/>
    <col min="10752" max="10752" width="23.109375" style="8" customWidth="1"/>
    <col min="10753" max="10753" width="26" style="8" customWidth="1"/>
    <col min="10754" max="10754" width="31.5546875" style="8" customWidth="1"/>
    <col min="10755" max="10755" width="21" style="8" customWidth="1"/>
    <col min="10756" max="11004" width="9.109375" style="8"/>
    <col min="11005" max="11005" width="17.5546875" style="8" customWidth="1"/>
    <col min="11006" max="11006" width="9.109375" style="8"/>
    <col min="11007" max="11007" width="42.5546875" style="8" customWidth="1"/>
    <col min="11008" max="11008" width="23.109375" style="8" customWidth="1"/>
    <col min="11009" max="11009" width="26" style="8" customWidth="1"/>
    <col min="11010" max="11010" width="31.5546875" style="8" customWidth="1"/>
    <col min="11011" max="11011" width="21" style="8" customWidth="1"/>
    <col min="11012" max="11260" width="9.109375" style="8"/>
    <col min="11261" max="11261" width="17.5546875" style="8" customWidth="1"/>
    <col min="11262" max="11262" width="9.109375" style="8"/>
    <col min="11263" max="11263" width="42.5546875" style="8" customWidth="1"/>
    <col min="11264" max="11264" width="23.109375" style="8" customWidth="1"/>
    <col min="11265" max="11265" width="26" style="8" customWidth="1"/>
    <col min="11266" max="11266" width="31.5546875" style="8" customWidth="1"/>
    <col min="11267" max="11267" width="21" style="8" customWidth="1"/>
    <col min="11268" max="11516" width="9.109375" style="8"/>
    <col min="11517" max="11517" width="17.5546875" style="8" customWidth="1"/>
    <col min="11518" max="11518" width="9.109375" style="8"/>
    <col min="11519" max="11519" width="42.5546875" style="8" customWidth="1"/>
    <col min="11520" max="11520" width="23.109375" style="8" customWidth="1"/>
    <col min="11521" max="11521" width="26" style="8" customWidth="1"/>
    <col min="11522" max="11522" width="31.5546875" style="8" customWidth="1"/>
    <col min="11523" max="11523" width="21" style="8" customWidth="1"/>
    <col min="11524" max="11772" width="9.109375" style="8"/>
    <col min="11773" max="11773" width="17.5546875" style="8" customWidth="1"/>
    <col min="11774" max="11774" width="9.109375" style="8"/>
    <col min="11775" max="11775" width="42.5546875" style="8" customWidth="1"/>
    <col min="11776" max="11776" width="23.109375" style="8" customWidth="1"/>
    <col min="11777" max="11777" width="26" style="8" customWidth="1"/>
    <col min="11778" max="11778" width="31.5546875" style="8" customWidth="1"/>
    <col min="11779" max="11779" width="21" style="8" customWidth="1"/>
    <col min="11780" max="12028" width="9.109375" style="8"/>
    <col min="12029" max="12029" width="17.5546875" style="8" customWidth="1"/>
    <col min="12030" max="12030" width="9.109375" style="8"/>
    <col min="12031" max="12031" width="42.5546875" style="8" customWidth="1"/>
    <col min="12032" max="12032" width="23.109375" style="8" customWidth="1"/>
    <col min="12033" max="12033" width="26" style="8" customWidth="1"/>
    <col min="12034" max="12034" width="31.5546875" style="8" customWidth="1"/>
    <col min="12035" max="12035" width="21" style="8" customWidth="1"/>
    <col min="12036" max="12284" width="9.109375" style="8"/>
    <col min="12285" max="12285" width="17.5546875" style="8" customWidth="1"/>
    <col min="12286" max="12286" width="9.109375" style="8"/>
    <col min="12287" max="12287" width="42.5546875" style="8" customWidth="1"/>
    <col min="12288" max="12288" width="23.109375" style="8" customWidth="1"/>
    <col min="12289" max="12289" width="26" style="8" customWidth="1"/>
    <col min="12290" max="12290" width="31.5546875" style="8" customWidth="1"/>
    <col min="12291" max="12291" width="21" style="8" customWidth="1"/>
    <col min="12292" max="12540" width="9.109375" style="8"/>
    <col min="12541" max="12541" width="17.5546875" style="8" customWidth="1"/>
    <col min="12542" max="12542" width="9.109375" style="8"/>
    <col min="12543" max="12543" width="42.5546875" style="8" customWidth="1"/>
    <col min="12544" max="12544" width="23.109375" style="8" customWidth="1"/>
    <col min="12545" max="12545" width="26" style="8" customWidth="1"/>
    <col min="12546" max="12546" width="31.5546875" style="8" customWidth="1"/>
    <col min="12547" max="12547" width="21" style="8" customWidth="1"/>
    <col min="12548" max="12796" width="9.109375" style="8"/>
    <col min="12797" max="12797" width="17.5546875" style="8" customWidth="1"/>
    <col min="12798" max="12798" width="9.109375" style="8"/>
    <col min="12799" max="12799" width="42.5546875" style="8" customWidth="1"/>
    <col min="12800" max="12800" width="23.109375" style="8" customWidth="1"/>
    <col min="12801" max="12801" width="26" style="8" customWidth="1"/>
    <col min="12802" max="12802" width="31.5546875" style="8" customWidth="1"/>
    <col min="12803" max="12803" width="21" style="8" customWidth="1"/>
    <col min="12804" max="13052" width="9.109375" style="8"/>
    <col min="13053" max="13053" width="17.5546875" style="8" customWidth="1"/>
    <col min="13054" max="13054" width="9.109375" style="8"/>
    <col min="13055" max="13055" width="42.5546875" style="8" customWidth="1"/>
    <col min="13056" max="13056" width="23.109375" style="8" customWidth="1"/>
    <col min="13057" max="13057" width="26" style="8" customWidth="1"/>
    <col min="13058" max="13058" width="31.5546875" style="8" customWidth="1"/>
    <col min="13059" max="13059" width="21" style="8" customWidth="1"/>
    <col min="13060" max="13308" width="9.109375" style="8"/>
    <col min="13309" max="13309" width="17.5546875" style="8" customWidth="1"/>
    <col min="13310" max="13310" width="9.109375" style="8"/>
    <col min="13311" max="13311" width="42.5546875" style="8" customWidth="1"/>
    <col min="13312" max="13312" width="23.109375" style="8" customWidth="1"/>
    <col min="13313" max="13313" width="26" style="8" customWidth="1"/>
    <col min="13314" max="13314" width="31.5546875" style="8" customWidth="1"/>
    <col min="13315" max="13315" width="21" style="8" customWidth="1"/>
    <col min="13316" max="13564" width="9.109375" style="8"/>
    <col min="13565" max="13565" width="17.5546875" style="8" customWidth="1"/>
    <col min="13566" max="13566" width="9.109375" style="8"/>
    <col min="13567" max="13567" width="42.5546875" style="8" customWidth="1"/>
    <col min="13568" max="13568" width="23.109375" style="8" customWidth="1"/>
    <col min="13569" max="13569" width="26" style="8" customWidth="1"/>
    <col min="13570" max="13570" width="31.5546875" style="8" customWidth="1"/>
    <col min="13571" max="13571" width="21" style="8" customWidth="1"/>
    <col min="13572" max="13820" width="9.109375" style="8"/>
    <col min="13821" max="13821" width="17.5546875" style="8" customWidth="1"/>
    <col min="13822" max="13822" width="9.109375" style="8"/>
    <col min="13823" max="13823" width="42.5546875" style="8" customWidth="1"/>
    <col min="13824" max="13824" width="23.109375" style="8" customWidth="1"/>
    <col min="13825" max="13825" width="26" style="8" customWidth="1"/>
    <col min="13826" max="13826" width="31.5546875" style="8" customWidth="1"/>
    <col min="13827" max="13827" width="21" style="8" customWidth="1"/>
    <col min="13828" max="14076" width="9.109375" style="8"/>
    <col min="14077" max="14077" width="17.5546875" style="8" customWidth="1"/>
    <col min="14078" max="14078" width="9.109375" style="8"/>
    <col min="14079" max="14079" width="42.5546875" style="8" customWidth="1"/>
    <col min="14080" max="14080" width="23.109375" style="8" customWidth="1"/>
    <col min="14081" max="14081" width="26" style="8" customWidth="1"/>
    <col min="14082" max="14082" width="31.5546875" style="8" customWidth="1"/>
    <col min="14083" max="14083" width="21" style="8" customWidth="1"/>
    <col min="14084" max="14332" width="9.109375" style="8"/>
    <col min="14333" max="14333" width="17.5546875" style="8" customWidth="1"/>
    <col min="14334" max="14334" width="9.109375" style="8"/>
    <col min="14335" max="14335" width="42.5546875" style="8" customWidth="1"/>
    <col min="14336" max="14336" width="23.109375" style="8" customWidth="1"/>
    <col min="14337" max="14337" width="26" style="8" customWidth="1"/>
    <col min="14338" max="14338" width="31.5546875" style="8" customWidth="1"/>
    <col min="14339" max="14339" width="21" style="8" customWidth="1"/>
    <col min="14340" max="14588" width="9.109375" style="8"/>
    <col min="14589" max="14589" width="17.5546875" style="8" customWidth="1"/>
    <col min="14590" max="14590" width="9.109375" style="8"/>
    <col min="14591" max="14591" width="42.5546875" style="8" customWidth="1"/>
    <col min="14592" max="14592" width="23.109375" style="8" customWidth="1"/>
    <col min="14593" max="14593" width="26" style="8" customWidth="1"/>
    <col min="14594" max="14594" width="31.5546875" style="8" customWidth="1"/>
    <col min="14595" max="14595" width="21" style="8" customWidth="1"/>
    <col min="14596" max="14844" width="9.109375" style="8"/>
    <col min="14845" max="14845" width="17.5546875" style="8" customWidth="1"/>
    <col min="14846" max="14846" width="9.109375" style="8"/>
    <col min="14847" max="14847" width="42.5546875" style="8" customWidth="1"/>
    <col min="14848" max="14848" width="23.109375" style="8" customWidth="1"/>
    <col min="14849" max="14849" width="26" style="8" customWidth="1"/>
    <col min="14850" max="14850" width="31.5546875" style="8" customWidth="1"/>
    <col min="14851" max="14851" width="21" style="8" customWidth="1"/>
    <col min="14852" max="15100" width="9.109375" style="8"/>
    <col min="15101" max="15101" width="17.5546875" style="8" customWidth="1"/>
    <col min="15102" max="15102" width="9.109375" style="8"/>
    <col min="15103" max="15103" width="42.5546875" style="8" customWidth="1"/>
    <col min="15104" max="15104" width="23.109375" style="8" customWidth="1"/>
    <col min="15105" max="15105" width="26" style="8" customWidth="1"/>
    <col min="15106" max="15106" width="31.5546875" style="8" customWidth="1"/>
    <col min="15107" max="15107" width="21" style="8" customWidth="1"/>
    <col min="15108" max="15356" width="9.109375" style="8"/>
    <col min="15357" max="15357" width="17.5546875" style="8" customWidth="1"/>
    <col min="15358" max="15358" width="9.109375" style="8"/>
    <col min="15359" max="15359" width="42.5546875" style="8" customWidth="1"/>
    <col min="15360" max="15360" width="23.109375" style="8" customWidth="1"/>
    <col min="15361" max="15361" width="26" style="8" customWidth="1"/>
    <col min="15362" max="15362" width="31.5546875" style="8" customWidth="1"/>
    <col min="15363" max="15363" width="21" style="8" customWidth="1"/>
    <col min="15364" max="15612" width="9.109375" style="8"/>
    <col min="15613" max="15613" width="17.5546875" style="8" customWidth="1"/>
    <col min="15614" max="15614" width="9.109375" style="8"/>
    <col min="15615" max="15615" width="42.5546875" style="8" customWidth="1"/>
    <col min="15616" max="15616" width="23.109375" style="8" customWidth="1"/>
    <col min="15617" max="15617" width="26" style="8" customWidth="1"/>
    <col min="15618" max="15618" width="31.5546875" style="8" customWidth="1"/>
    <col min="15619" max="15619" width="21" style="8" customWidth="1"/>
    <col min="15620" max="15868" width="9.109375" style="8"/>
    <col min="15869" max="15869" width="17.5546875" style="8" customWidth="1"/>
    <col min="15870" max="15870" width="9.109375" style="8"/>
    <col min="15871" max="15871" width="42.5546875" style="8" customWidth="1"/>
    <col min="15872" max="15872" width="23.109375" style="8" customWidth="1"/>
    <col min="15873" max="15873" width="26" style="8" customWidth="1"/>
    <col min="15874" max="15874" width="31.5546875" style="8" customWidth="1"/>
    <col min="15875" max="15875" width="21" style="8" customWidth="1"/>
    <col min="15876" max="16124" width="9.109375" style="8"/>
    <col min="16125" max="16125" width="17.5546875" style="8" customWidth="1"/>
    <col min="16126" max="16126" width="9.109375" style="8"/>
    <col min="16127" max="16127" width="42.5546875" style="8" customWidth="1"/>
    <col min="16128" max="16128" width="23.109375" style="8" customWidth="1"/>
    <col min="16129" max="16129" width="26" style="8" customWidth="1"/>
    <col min="16130" max="16130" width="31.5546875" style="8" customWidth="1"/>
    <col min="16131" max="16131" width="21" style="8" customWidth="1"/>
    <col min="16132" max="16384" width="9.109375" style="8"/>
  </cols>
  <sheetData>
    <row r="1" spans="1:6" s="4" customFormat="1" ht="63.75" customHeight="1">
      <c r="A1" s="78" t="s">
        <v>11</v>
      </c>
      <c r="B1" s="317" t="s">
        <v>455</v>
      </c>
      <c r="C1" s="317"/>
      <c r="D1" s="317"/>
      <c r="E1" s="317"/>
      <c r="F1" s="25" t="s">
        <v>428</v>
      </c>
    </row>
    <row r="2" spans="1:6" ht="56.25" customHeight="1">
      <c r="A2" s="318" t="s">
        <v>492</v>
      </c>
      <c r="B2" s="318"/>
      <c r="C2" s="318"/>
      <c r="D2" s="318"/>
      <c r="E2" s="318"/>
      <c r="F2" s="318"/>
    </row>
    <row r="3" spans="1:6" ht="21" customHeight="1">
      <c r="A3" s="319" t="s">
        <v>516</v>
      </c>
      <c r="B3" s="319"/>
      <c r="C3" s="319"/>
      <c r="D3" s="319"/>
      <c r="E3" s="319"/>
      <c r="F3" s="319"/>
    </row>
    <row r="4" spans="1:6" ht="26.4" customHeight="1">
      <c r="A4" s="9" t="s">
        <v>65</v>
      </c>
      <c r="B4" s="9" t="s">
        <v>66</v>
      </c>
      <c r="C4" s="9" t="s">
        <v>67</v>
      </c>
      <c r="D4" s="9" t="s">
        <v>68</v>
      </c>
      <c r="E4" s="9" t="s">
        <v>69</v>
      </c>
      <c r="F4" s="9" t="s">
        <v>10</v>
      </c>
    </row>
    <row r="5" spans="1:6" ht="39.75" customHeight="1">
      <c r="A5" s="10">
        <v>1</v>
      </c>
      <c r="B5" s="10" t="s">
        <v>70</v>
      </c>
      <c r="C5" s="10" t="s">
        <v>198</v>
      </c>
      <c r="D5" s="19">
        <f>('Sec-A'!F70)</f>
        <v>7075846.75</v>
      </c>
      <c r="E5" s="14"/>
      <c r="F5" s="18" t="s">
        <v>452</v>
      </c>
    </row>
    <row r="6" spans="1:6" ht="39.75" customHeight="1">
      <c r="A6" s="11">
        <v>2</v>
      </c>
      <c r="B6" s="10" t="s">
        <v>71</v>
      </c>
      <c r="C6" s="10" t="s">
        <v>72</v>
      </c>
      <c r="D6" s="19">
        <f>('Sec-B'!F108)</f>
        <v>2422174.08</v>
      </c>
      <c r="E6" s="15"/>
      <c r="F6" s="6"/>
    </row>
    <row r="7" spans="1:6" ht="39.75" customHeight="1">
      <c r="A7" s="11">
        <v>3</v>
      </c>
      <c r="B7" s="10" t="s">
        <v>73</v>
      </c>
      <c r="C7" s="11" t="s">
        <v>74</v>
      </c>
      <c r="D7" s="19">
        <f>('SEC-C'!F35)</f>
        <v>3931016.6200000006</v>
      </c>
      <c r="E7" s="16"/>
      <c r="F7" s="6"/>
    </row>
    <row r="8" spans="1:6" ht="39.75" customHeight="1">
      <c r="A8" s="11">
        <v>4</v>
      </c>
      <c r="B8" s="12" t="s">
        <v>75</v>
      </c>
      <c r="C8" s="10" t="s">
        <v>199</v>
      </c>
      <c r="D8" s="19">
        <f>('SEC D'!F28)</f>
        <v>597019.45000000007</v>
      </c>
      <c r="E8" s="17"/>
      <c r="F8" s="6"/>
    </row>
    <row r="9" spans="1:6" ht="39.75" customHeight="1">
      <c r="A9" s="11">
        <v>5</v>
      </c>
      <c r="B9" s="12" t="s">
        <v>76</v>
      </c>
      <c r="C9" s="11" t="s">
        <v>77</v>
      </c>
      <c r="D9" s="19">
        <f>('SEC E'!F19)</f>
        <v>862952</v>
      </c>
      <c r="E9" s="17"/>
      <c r="F9" s="6"/>
    </row>
    <row r="10" spans="1:6" ht="39.75" customHeight="1">
      <c r="A10" s="11">
        <v>6</v>
      </c>
      <c r="B10" s="12" t="s">
        <v>78</v>
      </c>
      <c r="C10" s="11" t="s">
        <v>79</v>
      </c>
      <c r="D10" s="19">
        <f>('SEC F'!F25)</f>
        <v>672942</v>
      </c>
      <c r="E10" s="17"/>
      <c r="F10" s="7"/>
    </row>
    <row r="11" spans="1:6" ht="39.75" customHeight="1">
      <c r="A11" s="11">
        <v>7</v>
      </c>
      <c r="B11" s="12" t="s">
        <v>80</v>
      </c>
      <c r="C11" s="10" t="s">
        <v>197</v>
      </c>
      <c r="D11" s="19">
        <f>('SEC G'!F18)</f>
        <v>408152</v>
      </c>
      <c r="E11" s="17"/>
      <c r="F11" s="6"/>
    </row>
    <row r="12" spans="1:6" ht="39.75" customHeight="1">
      <c r="A12" s="11">
        <v>8</v>
      </c>
      <c r="B12" s="13"/>
      <c r="C12" s="2" t="s">
        <v>416</v>
      </c>
      <c r="D12" s="20">
        <f>SUM(D5:D11)</f>
        <v>15970102.9</v>
      </c>
      <c r="E12" s="15"/>
      <c r="F12" s="6"/>
    </row>
  </sheetData>
  <sheetProtection password="CEE5" sheet="1" objects="1" scenarios="1" formatCells="0" formatColumn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J78"/>
  <sheetViews>
    <sheetView topLeftCell="E4" zoomScale="70" zoomScaleNormal="70" zoomScaleSheetLayoutView="70" workbookViewId="0">
      <selection activeCell="I9" sqref="I9"/>
    </sheetView>
  </sheetViews>
  <sheetFormatPr defaultRowHeight="13.2"/>
  <cols>
    <col min="1" max="1" width="21.88671875" style="44" customWidth="1"/>
    <col min="2" max="2" width="102" style="45" customWidth="1"/>
    <col min="3" max="3" width="11.88671875" style="44" customWidth="1"/>
    <col min="4" max="4" width="5.88671875" style="44" bestFit="1" customWidth="1"/>
    <col min="5" max="5" width="43" style="49" customWidth="1"/>
    <col min="6" max="6" width="32.88671875" style="50" customWidth="1"/>
    <col min="7" max="7" width="29.44140625" style="48" customWidth="1"/>
    <col min="8" max="252" width="9" style="48"/>
    <col min="253" max="253" width="21.109375" style="48" customWidth="1"/>
    <col min="254" max="254" width="120.5546875" style="48" customWidth="1"/>
    <col min="255" max="256" width="11.88671875" style="48" customWidth="1"/>
    <col min="257" max="257" width="43" style="48" customWidth="1"/>
    <col min="258" max="258" width="40" style="48" customWidth="1"/>
    <col min="259" max="259" width="9" style="48"/>
    <col min="260" max="260" width="40" style="48" customWidth="1"/>
    <col min="261" max="508" width="9" style="48"/>
    <col min="509" max="509" width="21.109375" style="48" customWidth="1"/>
    <col min="510" max="510" width="120.5546875" style="48" customWidth="1"/>
    <col min="511" max="512" width="11.88671875" style="48" customWidth="1"/>
    <col min="513" max="513" width="43" style="48" customWidth="1"/>
    <col min="514" max="514" width="40" style="48" customWidth="1"/>
    <col min="515" max="515" width="9" style="48"/>
    <col min="516" max="516" width="40" style="48" customWidth="1"/>
    <col min="517" max="764" width="9" style="48"/>
    <col min="765" max="765" width="21.109375" style="48" customWidth="1"/>
    <col min="766" max="766" width="120.5546875" style="48" customWidth="1"/>
    <col min="767" max="768" width="11.88671875" style="48" customWidth="1"/>
    <col min="769" max="769" width="43" style="48" customWidth="1"/>
    <col min="770" max="770" width="40" style="48" customWidth="1"/>
    <col min="771" max="771" width="9" style="48"/>
    <col min="772" max="772" width="40" style="48" customWidth="1"/>
    <col min="773" max="1020" width="9" style="48"/>
    <col min="1021" max="1021" width="21.109375" style="48" customWidth="1"/>
    <col min="1022" max="1022" width="120.5546875" style="48" customWidth="1"/>
    <col min="1023" max="1024" width="11.88671875" style="48" customWidth="1"/>
    <col min="1025" max="1025" width="43" style="48" customWidth="1"/>
    <col min="1026" max="1026" width="40" style="48" customWidth="1"/>
    <col min="1027" max="1027" width="9" style="48"/>
    <col min="1028" max="1028" width="40" style="48" customWidth="1"/>
    <col min="1029" max="1276" width="9" style="48"/>
    <col min="1277" max="1277" width="21.109375" style="48" customWidth="1"/>
    <col min="1278" max="1278" width="120.5546875" style="48" customWidth="1"/>
    <col min="1279" max="1280" width="11.88671875" style="48" customWidth="1"/>
    <col min="1281" max="1281" width="43" style="48" customWidth="1"/>
    <col min="1282" max="1282" width="40" style="48" customWidth="1"/>
    <col min="1283" max="1283" width="9" style="48"/>
    <col min="1284" max="1284" width="40" style="48" customWidth="1"/>
    <col min="1285" max="1532" width="9" style="48"/>
    <col min="1533" max="1533" width="21.109375" style="48" customWidth="1"/>
    <col min="1534" max="1534" width="120.5546875" style="48" customWidth="1"/>
    <col min="1535" max="1536" width="11.88671875" style="48" customWidth="1"/>
    <col min="1537" max="1537" width="43" style="48" customWidth="1"/>
    <col min="1538" max="1538" width="40" style="48" customWidth="1"/>
    <col min="1539" max="1539" width="9" style="48"/>
    <col min="1540" max="1540" width="40" style="48" customWidth="1"/>
    <col min="1541" max="1788" width="9" style="48"/>
    <col min="1789" max="1789" width="21.109375" style="48" customWidth="1"/>
    <col min="1790" max="1790" width="120.5546875" style="48" customWidth="1"/>
    <col min="1791" max="1792" width="11.88671875" style="48" customWidth="1"/>
    <col min="1793" max="1793" width="43" style="48" customWidth="1"/>
    <col min="1794" max="1794" width="40" style="48" customWidth="1"/>
    <col min="1795" max="1795" width="9" style="48"/>
    <col min="1796" max="1796" width="40" style="48" customWidth="1"/>
    <col min="1797" max="2044" width="9" style="48"/>
    <col min="2045" max="2045" width="21.109375" style="48" customWidth="1"/>
    <col min="2046" max="2046" width="120.5546875" style="48" customWidth="1"/>
    <col min="2047" max="2048" width="11.88671875" style="48" customWidth="1"/>
    <col min="2049" max="2049" width="43" style="48" customWidth="1"/>
    <col min="2050" max="2050" width="40" style="48" customWidth="1"/>
    <col min="2051" max="2051" width="9" style="48"/>
    <col min="2052" max="2052" width="40" style="48" customWidth="1"/>
    <col min="2053" max="2300" width="9" style="48"/>
    <col min="2301" max="2301" width="21.109375" style="48" customWidth="1"/>
    <col min="2302" max="2302" width="120.5546875" style="48" customWidth="1"/>
    <col min="2303" max="2304" width="11.88671875" style="48" customWidth="1"/>
    <col min="2305" max="2305" width="43" style="48" customWidth="1"/>
    <col min="2306" max="2306" width="40" style="48" customWidth="1"/>
    <col min="2307" max="2307" width="9" style="48"/>
    <col min="2308" max="2308" width="40" style="48" customWidth="1"/>
    <col min="2309" max="2556" width="9" style="48"/>
    <col min="2557" max="2557" width="21.109375" style="48" customWidth="1"/>
    <col min="2558" max="2558" width="120.5546875" style="48" customWidth="1"/>
    <col min="2559" max="2560" width="11.88671875" style="48" customWidth="1"/>
    <col min="2561" max="2561" width="43" style="48" customWidth="1"/>
    <col min="2562" max="2562" width="40" style="48" customWidth="1"/>
    <col min="2563" max="2563" width="9" style="48"/>
    <col min="2564" max="2564" width="40" style="48" customWidth="1"/>
    <col min="2565" max="2812" width="9" style="48"/>
    <col min="2813" max="2813" width="21.109375" style="48" customWidth="1"/>
    <col min="2814" max="2814" width="120.5546875" style="48" customWidth="1"/>
    <col min="2815" max="2816" width="11.88671875" style="48" customWidth="1"/>
    <col min="2817" max="2817" width="43" style="48" customWidth="1"/>
    <col min="2818" max="2818" width="40" style="48" customWidth="1"/>
    <col min="2819" max="2819" width="9" style="48"/>
    <col min="2820" max="2820" width="40" style="48" customWidth="1"/>
    <col min="2821" max="3068" width="9" style="48"/>
    <col min="3069" max="3069" width="21.109375" style="48" customWidth="1"/>
    <col min="3070" max="3070" width="120.5546875" style="48" customWidth="1"/>
    <col min="3071" max="3072" width="11.88671875" style="48" customWidth="1"/>
    <col min="3073" max="3073" width="43" style="48" customWidth="1"/>
    <col min="3074" max="3074" width="40" style="48" customWidth="1"/>
    <col min="3075" max="3075" width="9" style="48"/>
    <col min="3076" max="3076" width="40" style="48" customWidth="1"/>
    <col min="3077" max="3324" width="9" style="48"/>
    <col min="3325" max="3325" width="21.109375" style="48" customWidth="1"/>
    <col min="3326" max="3326" width="120.5546875" style="48" customWidth="1"/>
    <col min="3327" max="3328" width="11.88671875" style="48" customWidth="1"/>
    <col min="3329" max="3329" width="43" style="48" customWidth="1"/>
    <col min="3330" max="3330" width="40" style="48" customWidth="1"/>
    <col min="3331" max="3331" width="9" style="48"/>
    <col min="3332" max="3332" width="40" style="48" customWidth="1"/>
    <col min="3333" max="3580" width="9" style="48"/>
    <col min="3581" max="3581" width="21.109375" style="48" customWidth="1"/>
    <col min="3582" max="3582" width="120.5546875" style="48" customWidth="1"/>
    <col min="3583" max="3584" width="11.88671875" style="48" customWidth="1"/>
    <col min="3585" max="3585" width="43" style="48" customWidth="1"/>
    <col min="3586" max="3586" width="40" style="48" customWidth="1"/>
    <col min="3587" max="3587" width="9" style="48"/>
    <col min="3588" max="3588" width="40" style="48" customWidth="1"/>
    <col min="3589" max="3836" width="9" style="48"/>
    <col min="3837" max="3837" width="21.109375" style="48" customWidth="1"/>
    <col min="3838" max="3838" width="120.5546875" style="48" customWidth="1"/>
    <col min="3839" max="3840" width="11.88671875" style="48" customWidth="1"/>
    <col min="3841" max="3841" width="43" style="48" customWidth="1"/>
    <col min="3842" max="3842" width="40" style="48" customWidth="1"/>
    <col min="3843" max="3843" width="9" style="48"/>
    <col min="3844" max="3844" width="40" style="48" customWidth="1"/>
    <col min="3845" max="4092" width="9" style="48"/>
    <col min="4093" max="4093" width="21.109375" style="48" customWidth="1"/>
    <col min="4094" max="4094" width="120.5546875" style="48" customWidth="1"/>
    <col min="4095" max="4096" width="11.88671875" style="48" customWidth="1"/>
    <col min="4097" max="4097" width="43" style="48" customWidth="1"/>
    <col min="4098" max="4098" width="40" style="48" customWidth="1"/>
    <col min="4099" max="4099" width="9" style="48"/>
    <col min="4100" max="4100" width="40" style="48" customWidth="1"/>
    <col min="4101" max="4348" width="9" style="48"/>
    <col min="4349" max="4349" width="21.109375" style="48" customWidth="1"/>
    <col min="4350" max="4350" width="120.5546875" style="48" customWidth="1"/>
    <col min="4351" max="4352" width="11.88671875" style="48" customWidth="1"/>
    <col min="4353" max="4353" width="43" style="48" customWidth="1"/>
    <col min="4354" max="4354" width="40" style="48" customWidth="1"/>
    <col min="4355" max="4355" width="9" style="48"/>
    <col min="4356" max="4356" width="40" style="48" customWidth="1"/>
    <col min="4357" max="4604" width="9" style="48"/>
    <col min="4605" max="4605" width="21.109375" style="48" customWidth="1"/>
    <col min="4606" max="4606" width="120.5546875" style="48" customWidth="1"/>
    <col min="4607" max="4608" width="11.88671875" style="48" customWidth="1"/>
    <col min="4609" max="4609" width="43" style="48" customWidth="1"/>
    <col min="4610" max="4610" width="40" style="48" customWidth="1"/>
    <col min="4611" max="4611" width="9" style="48"/>
    <col min="4612" max="4612" width="40" style="48" customWidth="1"/>
    <col min="4613" max="4860" width="9" style="48"/>
    <col min="4861" max="4861" width="21.109375" style="48" customWidth="1"/>
    <col min="4862" max="4862" width="120.5546875" style="48" customWidth="1"/>
    <col min="4863" max="4864" width="11.88671875" style="48" customWidth="1"/>
    <col min="4865" max="4865" width="43" style="48" customWidth="1"/>
    <col min="4866" max="4866" width="40" style="48" customWidth="1"/>
    <col min="4867" max="4867" width="9" style="48"/>
    <col min="4868" max="4868" width="40" style="48" customWidth="1"/>
    <col min="4869" max="5116" width="9" style="48"/>
    <col min="5117" max="5117" width="21.109375" style="48" customWidth="1"/>
    <col min="5118" max="5118" width="120.5546875" style="48" customWidth="1"/>
    <col min="5119" max="5120" width="11.88671875" style="48" customWidth="1"/>
    <col min="5121" max="5121" width="43" style="48" customWidth="1"/>
    <col min="5122" max="5122" width="40" style="48" customWidth="1"/>
    <col min="5123" max="5123" width="9" style="48"/>
    <col min="5124" max="5124" width="40" style="48" customWidth="1"/>
    <col min="5125" max="5372" width="9" style="48"/>
    <col min="5373" max="5373" width="21.109375" style="48" customWidth="1"/>
    <col min="5374" max="5374" width="120.5546875" style="48" customWidth="1"/>
    <col min="5375" max="5376" width="11.88671875" style="48" customWidth="1"/>
    <col min="5377" max="5377" width="43" style="48" customWidth="1"/>
    <col min="5378" max="5378" width="40" style="48" customWidth="1"/>
    <col min="5379" max="5379" width="9" style="48"/>
    <col min="5380" max="5380" width="40" style="48" customWidth="1"/>
    <col min="5381" max="5628" width="9" style="48"/>
    <col min="5629" max="5629" width="21.109375" style="48" customWidth="1"/>
    <col min="5630" max="5630" width="120.5546875" style="48" customWidth="1"/>
    <col min="5631" max="5632" width="11.88671875" style="48" customWidth="1"/>
    <col min="5633" max="5633" width="43" style="48" customWidth="1"/>
    <col min="5634" max="5634" width="40" style="48" customWidth="1"/>
    <col min="5635" max="5635" width="9" style="48"/>
    <col min="5636" max="5636" width="40" style="48" customWidth="1"/>
    <col min="5637" max="5884" width="9" style="48"/>
    <col min="5885" max="5885" width="21.109375" style="48" customWidth="1"/>
    <col min="5886" max="5886" width="120.5546875" style="48" customWidth="1"/>
    <col min="5887" max="5888" width="11.88671875" style="48" customWidth="1"/>
    <col min="5889" max="5889" width="43" style="48" customWidth="1"/>
    <col min="5890" max="5890" width="40" style="48" customWidth="1"/>
    <col min="5891" max="5891" width="9" style="48"/>
    <col min="5892" max="5892" width="40" style="48" customWidth="1"/>
    <col min="5893" max="6140" width="9" style="48"/>
    <col min="6141" max="6141" width="21.109375" style="48" customWidth="1"/>
    <col min="6142" max="6142" width="120.5546875" style="48" customWidth="1"/>
    <col min="6143" max="6144" width="11.88671875" style="48" customWidth="1"/>
    <col min="6145" max="6145" width="43" style="48" customWidth="1"/>
    <col min="6146" max="6146" width="40" style="48" customWidth="1"/>
    <col min="6147" max="6147" width="9" style="48"/>
    <col min="6148" max="6148" width="40" style="48" customWidth="1"/>
    <col min="6149" max="6396" width="9" style="48"/>
    <col min="6397" max="6397" width="21.109375" style="48" customWidth="1"/>
    <col min="6398" max="6398" width="120.5546875" style="48" customWidth="1"/>
    <col min="6399" max="6400" width="11.88671875" style="48" customWidth="1"/>
    <col min="6401" max="6401" width="43" style="48" customWidth="1"/>
    <col min="6402" max="6402" width="40" style="48" customWidth="1"/>
    <col min="6403" max="6403" width="9" style="48"/>
    <col min="6404" max="6404" width="40" style="48" customWidth="1"/>
    <col min="6405" max="6652" width="9" style="48"/>
    <col min="6653" max="6653" width="21.109375" style="48" customWidth="1"/>
    <col min="6654" max="6654" width="120.5546875" style="48" customWidth="1"/>
    <col min="6655" max="6656" width="11.88671875" style="48" customWidth="1"/>
    <col min="6657" max="6657" width="43" style="48" customWidth="1"/>
    <col min="6658" max="6658" width="40" style="48" customWidth="1"/>
    <col min="6659" max="6659" width="9" style="48"/>
    <col min="6660" max="6660" width="40" style="48" customWidth="1"/>
    <col min="6661" max="6908" width="9" style="48"/>
    <col min="6909" max="6909" width="21.109375" style="48" customWidth="1"/>
    <col min="6910" max="6910" width="120.5546875" style="48" customWidth="1"/>
    <col min="6911" max="6912" width="11.88671875" style="48" customWidth="1"/>
    <col min="6913" max="6913" width="43" style="48" customWidth="1"/>
    <col min="6914" max="6914" width="40" style="48" customWidth="1"/>
    <col min="6915" max="6915" width="9" style="48"/>
    <col min="6916" max="6916" width="40" style="48" customWidth="1"/>
    <col min="6917" max="7164" width="9" style="48"/>
    <col min="7165" max="7165" width="21.109375" style="48" customWidth="1"/>
    <col min="7166" max="7166" width="120.5546875" style="48" customWidth="1"/>
    <col min="7167" max="7168" width="11.88671875" style="48" customWidth="1"/>
    <col min="7169" max="7169" width="43" style="48" customWidth="1"/>
    <col min="7170" max="7170" width="40" style="48" customWidth="1"/>
    <col min="7171" max="7171" width="9" style="48"/>
    <col min="7172" max="7172" width="40" style="48" customWidth="1"/>
    <col min="7173" max="7420" width="9" style="48"/>
    <col min="7421" max="7421" width="21.109375" style="48" customWidth="1"/>
    <col min="7422" max="7422" width="120.5546875" style="48" customWidth="1"/>
    <col min="7423" max="7424" width="11.88671875" style="48" customWidth="1"/>
    <col min="7425" max="7425" width="43" style="48" customWidth="1"/>
    <col min="7426" max="7426" width="40" style="48" customWidth="1"/>
    <col min="7427" max="7427" width="9" style="48"/>
    <col min="7428" max="7428" width="40" style="48" customWidth="1"/>
    <col min="7429" max="7676" width="9" style="48"/>
    <col min="7677" max="7677" width="21.109375" style="48" customWidth="1"/>
    <col min="7678" max="7678" width="120.5546875" style="48" customWidth="1"/>
    <col min="7679" max="7680" width="11.88671875" style="48" customWidth="1"/>
    <col min="7681" max="7681" width="43" style="48" customWidth="1"/>
    <col min="7682" max="7682" width="40" style="48" customWidth="1"/>
    <col min="7683" max="7683" width="9" style="48"/>
    <col min="7684" max="7684" width="40" style="48" customWidth="1"/>
    <col min="7685" max="7932" width="9" style="48"/>
    <col min="7933" max="7933" width="21.109375" style="48" customWidth="1"/>
    <col min="7934" max="7934" width="120.5546875" style="48" customWidth="1"/>
    <col min="7935" max="7936" width="11.88671875" style="48" customWidth="1"/>
    <col min="7937" max="7937" width="43" style="48" customWidth="1"/>
    <col min="7938" max="7938" width="40" style="48" customWidth="1"/>
    <col min="7939" max="7939" width="9" style="48"/>
    <col min="7940" max="7940" width="40" style="48" customWidth="1"/>
    <col min="7941" max="8188" width="9" style="48"/>
    <col min="8189" max="8189" width="21.109375" style="48" customWidth="1"/>
    <col min="8190" max="8190" width="120.5546875" style="48" customWidth="1"/>
    <col min="8191" max="8192" width="11.88671875" style="48" customWidth="1"/>
    <col min="8193" max="8193" width="43" style="48" customWidth="1"/>
    <col min="8194" max="8194" width="40" style="48" customWidth="1"/>
    <col min="8195" max="8195" width="9" style="48"/>
    <col min="8196" max="8196" width="40" style="48" customWidth="1"/>
    <col min="8197" max="8444" width="9" style="48"/>
    <col min="8445" max="8445" width="21.109375" style="48" customWidth="1"/>
    <col min="8446" max="8446" width="120.5546875" style="48" customWidth="1"/>
    <col min="8447" max="8448" width="11.88671875" style="48" customWidth="1"/>
    <col min="8449" max="8449" width="43" style="48" customWidth="1"/>
    <col min="8450" max="8450" width="40" style="48" customWidth="1"/>
    <col min="8451" max="8451" width="9" style="48"/>
    <col min="8452" max="8452" width="40" style="48" customWidth="1"/>
    <col min="8453" max="8700" width="9" style="48"/>
    <col min="8701" max="8701" width="21.109375" style="48" customWidth="1"/>
    <col min="8702" max="8702" width="120.5546875" style="48" customWidth="1"/>
    <col min="8703" max="8704" width="11.88671875" style="48" customWidth="1"/>
    <col min="8705" max="8705" width="43" style="48" customWidth="1"/>
    <col min="8706" max="8706" width="40" style="48" customWidth="1"/>
    <col min="8707" max="8707" width="9" style="48"/>
    <col min="8708" max="8708" width="40" style="48" customWidth="1"/>
    <col min="8709" max="8956" width="9" style="48"/>
    <col min="8957" max="8957" width="21.109375" style="48" customWidth="1"/>
    <col min="8958" max="8958" width="120.5546875" style="48" customWidth="1"/>
    <col min="8959" max="8960" width="11.88671875" style="48" customWidth="1"/>
    <col min="8961" max="8961" width="43" style="48" customWidth="1"/>
    <col min="8962" max="8962" width="40" style="48" customWidth="1"/>
    <col min="8963" max="8963" width="9" style="48"/>
    <col min="8964" max="8964" width="40" style="48" customWidth="1"/>
    <col min="8965" max="9212" width="9" style="48"/>
    <col min="9213" max="9213" width="21.109375" style="48" customWidth="1"/>
    <col min="9214" max="9214" width="120.5546875" style="48" customWidth="1"/>
    <col min="9215" max="9216" width="11.88671875" style="48" customWidth="1"/>
    <col min="9217" max="9217" width="43" style="48" customWidth="1"/>
    <col min="9218" max="9218" width="40" style="48" customWidth="1"/>
    <col min="9219" max="9219" width="9" style="48"/>
    <col min="9220" max="9220" width="40" style="48" customWidth="1"/>
    <col min="9221" max="9468" width="9" style="48"/>
    <col min="9469" max="9469" width="21.109375" style="48" customWidth="1"/>
    <col min="9470" max="9470" width="120.5546875" style="48" customWidth="1"/>
    <col min="9471" max="9472" width="11.88671875" style="48" customWidth="1"/>
    <col min="9473" max="9473" width="43" style="48" customWidth="1"/>
    <col min="9474" max="9474" width="40" style="48" customWidth="1"/>
    <col min="9475" max="9475" width="9" style="48"/>
    <col min="9476" max="9476" width="40" style="48" customWidth="1"/>
    <col min="9477" max="9724" width="9" style="48"/>
    <col min="9725" max="9725" width="21.109375" style="48" customWidth="1"/>
    <col min="9726" max="9726" width="120.5546875" style="48" customWidth="1"/>
    <col min="9727" max="9728" width="11.88671875" style="48" customWidth="1"/>
    <col min="9729" max="9729" width="43" style="48" customWidth="1"/>
    <col min="9730" max="9730" width="40" style="48" customWidth="1"/>
    <col min="9731" max="9731" width="9" style="48"/>
    <col min="9732" max="9732" width="40" style="48" customWidth="1"/>
    <col min="9733" max="9980" width="9" style="48"/>
    <col min="9981" max="9981" width="21.109375" style="48" customWidth="1"/>
    <col min="9982" max="9982" width="120.5546875" style="48" customWidth="1"/>
    <col min="9983" max="9984" width="11.88671875" style="48" customWidth="1"/>
    <col min="9985" max="9985" width="43" style="48" customWidth="1"/>
    <col min="9986" max="9986" width="40" style="48" customWidth="1"/>
    <col min="9987" max="9987" width="9" style="48"/>
    <col min="9988" max="9988" width="40" style="48" customWidth="1"/>
    <col min="9989" max="10236" width="9" style="48"/>
    <col min="10237" max="10237" width="21.109375" style="48" customWidth="1"/>
    <col min="10238" max="10238" width="120.5546875" style="48" customWidth="1"/>
    <col min="10239" max="10240" width="11.88671875" style="48" customWidth="1"/>
    <col min="10241" max="10241" width="43" style="48" customWidth="1"/>
    <col min="10242" max="10242" width="40" style="48" customWidth="1"/>
    <col min="10243" max="10243" width="9" style="48"/>
    <col min="10244" max="10244" width="40" style="48" customWidth="1"/>
    <col min="10245" max="10492" width="9" style="48"/>
    <col min="10493" max="10493" width="21.109375" style="48" customWidth="1"/>
    <col min="10494" max="10494" width="120.5546875" style="48" customWidth="1"/>
    <col min="10495" max="10496" width="11.88671875" style="48" customWidth="1"/>
    <col min="10497" max="10497" width="43" style="48" customWidth="1"/>
    <col min="10498" max="10498" width="40" style="48" customWidth="1"/>
    <col min="10499" max="10499" width="9" style="48"/>
    <col min="10500" max="10500" width="40" style="48" customWidth="1"/>
    <col min="10501" max="10748" width="9" style="48"/>
    <col min="10749" max="10749" width="21.109375" style="48" customWidth="1"/>
    <col min="10750" max="10750" width="120.5546875" style="48" customWidth="1"/>
    <col min="10751" max="10752" width="11.88671875" style="48" customWidth="1"/>
    <col min="10753" max="10753" width="43" style="48" customWidth="1"/>
    <col min="10754" max="10754" width="40" style="48" customWidth="1"/>
    <col min="10755" max="10755" width="9" style="48"/>
    <col min="10756" max="10756" width="40" style="48" customWidth="1"/>
    <col min="10757" max="11004" width="9" style="48"/>
    <col min="11005" max="11005" width="21.109375" style="48" customWidth="1"/>
    <col min="11006" max="11006" width="120.5546875" style="48" customWidth="1"/>
    <col min="11007" max="11008" width="11.88671875" style="48" customWidth="1"/>
    <col min="11009" max="11009" width="43" style="48" customWidth="1"/>
    <col min="11010" max="11010" width="40" style="48" customWidth="1"/>
    <col min="11011" max="11011" width="9" style="48"/>
    <col min="11012" max="11012" width="40" style="48" customWidth="1"/>
    <col min="11013" max="11260" width="9" style="48"/>
    <col min="11261" max="11261" width="21.109375" style="48" customWidth="1"/>
    <col min="11262" max="11262" width="120.5546875" style="48" customWidth="1"/>
    <col min="11263" max="11264" width="11.88671875" style="48" customWidth="1"/>
    <col min="11265" max="11265" width="43" style="48" customWidth="1"/>
    <col min="11266" max="11266" width="40" style="48" customWidth="1"/>
    <col min="11267" max="11267" width="9" style="48"/>
    <col min="11268" max="11268" width="40" style="48" customWidth="1"/>
    <col min="11269" max="11516" width="9" style="48"/>
    <col min="11517" max="11517" width="21.109375" style="48" customWidth="1"/>
    <col min="11518" max="11518" width="120.5546875" style="48" customWidth="1"/>
    <col min="11519" max="11520" width="11.88671875" style="48" customWidth="1"/>
    <col min="11521" max="11521" width="43" style="48" customWidth="1"/>
    <col min="11522" max="11522" width="40" style="48" customWidth="1"/>
    <col min="11523" max="11523" width="9" style="48"/>
    <col min="11524" max="11524" width="40" style="48" customWidth="1"/>
    <col min="11525" max="11772" width="9" style="48"/>
    <col min="11773" max="11773" width="21.109375" style="48" customWidth="1"/>
    <col min="11774" max="11774" width="120.5546875" style="48" customWidth="1"/>
    <col min="11775" max="11776" width="11.88671875" style="48" customWidth="1"/>
    <col min="11777" max="11777" width="43" style="48" customWidth="1"/>
    <col min="11778" max="11778" width="40" style="48" customWidth="1"/>
    <col min="11779" max="11779" width="9" style="48"/>
    <col min="11780" max="11780" width="40" style="48" customWidth="1"/>
    <col min="11781" max="12028" width="9" style="48"/>
    <col min="12029" max="12029" width="21.109375" style="48" customWidth="1"/>
    <col min="12030" max="12030" width="120.5546875" style="48" customWidth="1"/>
    <col min="12031" max="12032" width="11.88671875" style="48" customWidth="1"/>
    <col min="12033" max="12033" width="43" style="48" customWidth="1"/>
    <col min="12034" max="12034" width="40" style="48" customWidth="1"/>
    <col min="12035" max="12035" width="9" style="48"/>
    <col min="12036" max="12036" width="40" style="48" customWidth="1"/>
    <col min="12037" max="12284" width="9" style="48"/>
    <col min="12285" max="12285" width="21.109375" style="48" customWidth="1"/>
    <col min="12286" max="12286" width="120.5546875" style="48" customWidth="1"/>
    <col min="12287" max="12288" width="11.88671875" style="48" customWidth="1"/>
    <col min="12289" max="12289" width="43" style="48" customWidth="1"/>
    <col min="12290" max="12290" width="40" style="48" customWidth="1"/>
    <col min="12291" max="12291" width="9" style="48"/>
    <col min="12292" max="12292" width="40" style="48" customWidth="1"/>
    <col min="12293" max="12540" width="9" style="48"/>
    <col min="12541" max="12541" width="21.109375" style="48" customWidth="1"/>
    <col min="12542" max="12542" width="120.5546875" style="48" customWidth="1"/>
    <col min="12543" max="12544" width="11.88671875" style="48" customWidth="1"/>
    <col min="12545" max="12545" width="43" style="48" customWidth="1"/>
    <col min="12546" max="12546" width="40" style="48" customWidth="1"/>
    <col min="12547" max="12547" width="9" style="48"/>
    <col min="12548" max="12548" width="40" style="48" customWidth="1"/>
    <col min="12549" max="12796" width="9" style="48"/>
    <col min="12797" max="12797" width="21.109375" style="48" customWidth="1"/>
    <col min="12798" max="12798" width="120.5546875" style="48" customWidth="1"/>
    <col min="12799" max="12800" width="11.88671875" style="48" customWidth="1"/>
    <col min="12801" max="12801" width="43" style="48" customWidth="1"/>
    <col min="12802" max="12802" width="40" style="48" customWidth="1"/>
    <col min="12803" max="12803" width="9" style="48"/>
    <col min="12804" max="12804" width="40" style="48" customWidth="1"/>
    <col min="12805" max="13052" width="9" style="48"/>
    <col min="13053" max="13053" width="21.109375" style="48" customWidth="1"/>
    <col min="13054" max="13054" width="120.5546875" style="48" customWidth="1"/>
    <col min="13055" max="13056" width="11.88671875" style="48" customWidth="1"/>
    <col min="13057" max="13057" width="43" style="48" customWidth="1"/>
    <col min="13058" max="13058" width="40" style="48" customWidth="1"/>
    <col min="13059" max="13059" width="9" style="48"/>
    <col min="13060" max="13060" width="40" style="48" customWidth="1"/>
    <col min="13061" max="13308" width="9" style="48"/>
    <col min="13309" max="13309" width="21.109375" style="48" customWidth="1"/>
    <col min="13310" max="13310" width="120.5546875" style="48" customWidth="1"/>
    <col min="13311" max="13312" width="11.88671875" style="48" customWidth="1"/>
    <col min="13313" max="13313" width="43" style="48" customWidth="1"/>
    <col min="13314" max="13314" width="40" style="48" customWidth="1"/>
    <col min="13315" max="13315" width="9" style="48"/>
    <col min="13316" max="13316" width="40" style="48" customWidth="1"/>
    <col min="13317" max="13564" width="9" style="48"/>
    <col min="13565" max="13565" width="21.109375" style="48" customWidth="1"/>
    <col min="13566" max="13566" width="120.5546875" style="48" customWidth="1"/>
    <col min="13567" max="13568" width="11.88671875" style="48" customWidth="1"/>
    <col min="13569" max="13569" width="43" style="48" customWidth="1"/>
    <col min="13570" max="13570" width="40" style="48" customWidth="1"/>
    <col min="13571" max="13571" width="9" style="48"/>
    <col min="13572" max="13572" width="40" style="48" customWidth="1"/>
    <col min="13573" max="13820" width="9" style="48"/>
    <col min="13821" max="13821" width="21.109375" style="48" customWidth="1"/>
    <col min="13822" max="13822" width="120.5546875" style="48" customWidth="1"/>
    <col min="13823" max="13824" width="11.88671875" style="48" customWidth="1"/>
    <col min="13825" max="13825" width="43" style="48" customWidth="1"/>
    <col min="13826" max="13826" width="40" style="48" customWidth="1"/>
    <col min="13827" max="13827" width="9" style="48"/>
    <col min="13828" max="13828" width="40" style="48" customWidth="1"/>
    <col min="13829" max="14076" width="9" style="48"/>
    <col min="14077" max="14077" width="21.109375" style="48" customWidth="1"/>
    <col min="14078" max="14078" width="120.5546875" style="48" customWidth="1"/>
    <col min="14079" max="14080" width="11.88671875" style="48" customWidth="1"/>
    <col min="14081" max="14081" width="43" style="48" customWidth="1"/>
    <col min="14082" max="14082" width="40" style="48" customWidth="1"/>
    <col min="14083" max="14083" width="9" style="48"/>
    <col min="14084" max="14084" width="40" style="48" customWidth="1"/>
    <col min="14085" max="14332" width="9" style="48"/>
    <col min="14333" max="14333" width="21.109375" style="48" customWidth="1"/>
    <col min="14334" max="14334" width="120.5546875" style="48" customWidth="1"/>
    <col min="14335" max="14336" width="11.88671875" style="48" customWidth="1"/>
    <col min="14337" max="14337" width="43" style="48" customWidth="1"/>
    <col min="14338" max="14338" width="40" style="48" customWidth="1"/>
    <col min="14339" max="14339" width="9" style="48"/>
    <col min="14340" max="14340" width="40" style="48" customWidth="1"/>
    <col min="14341" max="14588" width="9" style="48"/>
    <col min="14589" max="14589" width="21.109375" style="48" customWidth="1"/>
    <col min="14590" max="14590" width="120.5546875" style="48" customWidth="1"/>
    <col min="14591" max="14592" width="11.88671875" style="48" customWidth="1"/>
    <col min="14593" max="14593" width="43" style="48" customWidth="1"/>
    <col min="14594" max="14594" width="40" style="48" customWidth="1"/>
    <col min="14595" max="14595" width="9" style="48"/>
    <col min="14596" max="14596" width="40" style="48" customWidth="1"/>
    <col min="14597" max="14844" width="9" style="48"/>
    <col min="14845" max="14845" width="21.109375" style="48" customWidth="1"/>
    <col min="14846" max="14846" width="120.5546875" style="48" customWidth="1"/>
    <col min="14847" max="14848" width="11.88671875" style="48" customWidth="1"/>
    <col min="14849" max="14849" width="43" style="48" customWidth="1"/>
    <col min="14850" max="14850" width="40" style="48" customWidth="1"/>
    <col min="14851" max="14851" width="9" style="48"/>
    <col min="14852" max="14852" width="40" style="48" customWidth="1"/>
    <col min="14853" max="15100" width="9" style="48"/>
    <col min="15101" max="15101" width="21.109375" style="48" customWidth="1"/>
    <col min="15102" max="15102" width="120.5546875" style="48" customWidth="1"/>
    <col min="15103" max="15104" width="11.88671875" style="48" customWidth="1"/>
    <col min="15105" max="15105" width="43" style="48" customWidth="1"/>
    <col min="15106" max="15106" width="40" style="48" customWidth="1"/>
    <col min="15107" max="15107" width="9" style="48"/>
    <col min="15108" max="15108" width="40" style="48" customWidth="1"/>
    <col min="15109" max="15356" width="9" style="48"/>
    <col min="15357" max="15357" width="21.109375" style="48" customWidth="1"/>
    <col min="15358" max="15358" width="120.5546875" style="48" customWidth="1"/>
    <col min="15359" max="15360" width="11.88671875" style="48" customWidth="1"/>
    <col min="15361" max="15361" width="43" style="48" customWidth="1"/>
    <col min="15362" max="15362" width="40" style="48" customWidth="1"/>
    <col min="15363" max="15363" width="9" style="48"/>
    <col min="15364" max="15364" width="40" style="48" customWidth="1"/>
    <col min="15365" max="15612" width="9" style="48"/>
    <col min="15613" max="15613" width="21.109375" style="48" customWidth="1"/>
    <col min="15614" max="15614" width="120.5546875" style="48" customWidth="1"/>
    <col min="15615" max="15616" width="11.88671875" style="48" customWidth="1"/>
    <col min="15617" max="15617" width="43" style="48" customWidth="1"/>
    <col min="15618" max="15618" width="40" style="48" customWidth="1"/>
    <col min="15619" max="15619" width="9" style="48"/>
    <col min="15620" max="15620" width="40" style="48" customWidth="1"/>
    <col min="15621" max="15868" width="9" style="48"/>
    <col min="15869" max="15869" width="21.109375" style="48" customWidth="1"/>
    <col min="15870" max="15870" width="120.5546875" style="48" customWidth="1"/>
    <col min="15871" max="15872" width="11.88671875" style="48" customWidth="1"/>
    <col min="15873" max="15873" width="43" style="48" customWidth="1"/>
    <col min="15874" max="15874" width="40" style="48" customWidth="1"/>
    <col min="15875" max="15875" width="9" style="48"/>
    <col min="15876" max="15876" width="40" style="48" customWidth="1"/>
    <col min="15877" max="16124" width="9" style="48"/>
    <col min="16125" max="16125" width="21.109375" style="48" customWidth="1"/>
    <col min="16126" max="16126" width="120.5546875" style="48" customWidth="1"/>
    <col min="16127" max="16128" width="11.88671875" style="48" customWidth="1"/>
    <col min="16129" max="16129" width="43" style="48" customWidth="1"/>
    <col min="16130" max="16130" width="40" style="48" customWidth="1"/>
    <col min="16131" max="16131" width="9" style="48"/>
    <col min="16132" max="16132" width="40" style="48" customWidth="1"/>
    <col min="16133" max="16379" width="9" style="48"/>
    <col min="16380" max="16384" width="9" style="48" customWidth="1"/>
  </cols>
  <sheetData>
    <row r="1" spans="1:6" s="26" customFormat="1" ht="69" customHeight="1">
      <c r="A1" s="104" t="s">
        <v>11</v>
      </c>
      <c r="B1" s="320" t="s">
        <v>453</v>
      </c>
      <c r="C1" s="321"/>
      <c r="D1" s="321"/>
      <c r="E1" s="321"/>
      <c r="F1" s="105" t="s">
        <v>428</v>
      </c>
    </row>
    <row r="2" spans="1:6" s="27" customFormat="1" ht="40.5" customHeight="1">
      <c r="A2" s="318" t="s">
        <v>492</v>
      </c>
      <c r="B2" s="318"/>
      <c r="C2" s="318"/>
      <c r="D2" s="318"/>
      <c r="E2" s="318"/>
      <c r="F2" s="318"/>
    </row>
    <row r="3" spans="1:6" s="28" customFormat="1" ht="18" customHeight="1">
      <c r="A3" s="326" t="s">
        <v>516</v>
      </c>
      <c r="B3" s="326"/>
      <c r="C3" s="326"/>
      <c r="D3" s="326"/>
      <c r="E3" s="326"/>
      <c r="F3" s="326"/>
    </row>
    <row r="4" spans="1:6" s="52" customFormat="1" ht="18" customHeight="1">
      <c r="A4" s="326" t="s">
        <v>0</v>
      </c>
      <c r="B4" s="326"/>
      <c r="C4" s="326"/>
      <c r="D4" s="326"/>
      <c r="E4" s="326"/>
      <c r="F4" s="326"/>
    </row>
    <row r="5" spans="1:6" s="31" customFormat="1" ht="160.94999999999999" customHeight="1">
      <c r="A5" s="102" t="s">
        <v>1</v>
      </c>
      <c r="B5" s="102" t="s">
        <v>2</v>
      </c>
      <c r="C5" s="102" t="s">
        <v>3</v>
      </c>
      <c r="D5" s="29" t="s">
        <v>15</v>
      </c>
      <c r="E5" s="103" t="s">
        <v>426</v>
      </c>
      <c r="F5" s="30" t="s">
        <v>427</v>
      </c>
    </row>
    <row r="6" spans="1:6" s="34" customFormat="1" ht="30.75" customHeight="1">
      <c r="A6" s="101"/>
      <c r="B6" s="101"/>
      <c r="C6" s="32" t="s">
        <v>4</v>
      </c>
      <c r="D6" s="29" t="s">
        <v>5</v>
      </c>
      <c r="E6" s="32" t="s">
        <v>6</v>
      </c>
      <c r="F6" s="33" t="s">
        <v>7</v>
      </c>
    </row>
    <row r="7" spans="1:6" s="40" customFormat="1" ht="21.75" customHeight="1">
      <c r="A7" s="35" t="s">
        <v>16</v>
      </c>
      <c r="B7" s="36" t="s">
        <v>17</v>
      </c>
      <c r="C7" s="37"/>
      <c r="D7" s="29"/>
      <c r="E7" s="38"/>
      <c r="F7" s="39"/>
    </row>
    <row r="8" spans="1:6" s="40" customFormat="1" ht="120">
      <c r="A8" s="108"/>
      <c r="B8" s="109" t="s">
        <v>239</v>
      </c>
      <c r="C8" s="110"/>
      <c r="D8" s="111"/>
      <c r="E8" s="112"/>
      <c r="F8" s="113"/>
    </row>
    <row r="9" spans="1:6" s="40" customFormat="1" ht="48" customHeight="1">
      <c r="A9" s="108"/>
      <c r="B9" s="109" t="s">
        <v>18</v>
      </c>
      <c r="C9" s="110"/>
      <c r="D9" s="111"/>
      <c r="E9" s="112"/>
      <c r="F9" s="113"/>
    </row>
    <row r="10" spans="1:6" s="40" customFormat="1" ht="58.5" customHeight="1">
      <c r="A10" s="108"/>
      <c r="B10" s="109" t="s">
        <v>19</v>
      </c>
      <c r="C10" s="110"/>
      <c r="D10" s="111"/>
      <c r="E10" s="112"/>
      <c r="F10" s="113"/>
    </row>
    <row r="11" spans="1:6" s="40" customFormat="1" ht="102.75" customHeight="1">
      <c r="A11" s="108"/>
      <c r="B11" s="114" t="s">
        <v>414</v>
      </c>
      <c r="C11" s="110"/>
      <c r="D11" s="111"/>
      <c r="E11" s="112"/>
      <c r="F11" s="113"/>
    </row>
    <row r="12" spans="1:6" s="40" customFormat="1" ht="39" customHeight="1">
      <c r="A12" s="108"/>
      <c r="B12" s="109" t="s">
        <v>20</v>
      </c>
      <c r="C12" s="110"/>
      <c r="D12" s="111"/>
      <c r="E12" s="112"/>
      <c r="F12" s="113"/>
    </row>
    <row r="13" spans="1:6" s="40" customFormat="1" ht="24" customHeight="1">
      <c r="A13" s="108"/>
      <c r="B13" s="109" t="s">
        <v>21</v>
      </c>
      <c r="C13" s="110"/>
      <c r="D13" s="111"/>
      <c r="E13" s="112"/>
      <c r="F13" s="113"/>
    </row>
    <row r="14" spans="1:6" s="40" customFormat="1" ht="93.75" customHeight="1">
      <c r="A14" s="108"/>
      <c r="B14" s="109" t="s">
        <v>22</v>
      </c>
      <c r="C14" s="110"/>
      <c r="D14" s="111"/>
      <c r="E14" s="112"/>
      <c r="F14" s="113"/>
    </row>
    <row r="15" spans="1:6" s="40" customFormat="1" ht="39.75" customHeight="1">
      <c r="A15" s="108"/>
      <c r="B15" s="109" t="s">
        <v>23</v>
      </c>
      <c r="C15" s="110"/>
      <c r="D15" s="111"/>
      <c r="E15" s="112"/>
      <c r="F15" s="113"/>
    </row>
    <row r="16" spans="1:6" s="40" customFormat="1" ht="19.5" customHeight="1">
      <c r="A16" s="108"/>
      <c r="B16" s="109" t="s">
        <v>24</v>
      </c>
      <c r="C16" s="110"/>
      <c r="D16" s="111"/>
      <c r="E16" s="112"/>
      <c r="F16" s="113"/>
    </row>
    <row r="17" spans="1:10" s="40" customFormat="1" ht="50.25" customHeight="1">
      <c r="A17" s="108"/>
      <c r="B17" s="109" t="s">
        <v>25</v>
      </c>
      <c r="C17" s="110"/>
      <c r="D17" s="111"/>
      <c r="E17" s="112"/>
      <c r="F17" s="113"/>
    </row>
    <row r="18" spans="1:10" s="40" customFormat="1" ht="19.5" customHeight="1">
      <c r="A18" s="108"/>
      <c r="B18" s="109" t="s">
        <v>26</v>
      </c>
      <c r="C18" s="110"/>
      <c r="D18" s="111"/>
      <c r="E18" s="112"/>
      <c r="F18" s="113"/>
    </row>
    <row r="19" spans="1:10" s="40" customFormat="1" ht="17.25" customHeight="1">
      <c r="A19" s="108"/>
      <c r="B19" s="109" t="s">
        <v>27</v>
      </c>
      <c r="C19" s="110"/>
      <c r="D19" s="111"/>
      <c r="E19" s="112"/>
      <c r="F19" s="113"/>
    </row>
    <row r="20" spans="1:10" s="40" customFormat="1" ht="19.5" customHeight="1">
      <c r="A20" s="108"/>
      <c r="B20" s="109" t="s">
        <v>28</v>
      </c>
      <c r="C20" s="110"/>
      <c r="D20" s="111"/>
      <c r="E20" s="112"/>
      <c r="F20" s="113"/>
    </row>
    <row r="21" spans="1:10" s="40" customFormat="1" ht="36.75" customHeight="1">
      <c r="A21" s="108"/>
      <c r="B21" s="109" t="s">
        <v>29</v>
      </c>
      <c r="C21" s="110"/>
      <c r="D21" s="111"/>
      <c r="E21" s="112"/>
      <c r="F21" s="113"/>
    </row>
    <row r="22" spans="1:10" s="40" customFormat="1" ht="36.75" customHeight="1">
      <c r="A22" s="108"/>
      <c r="B22" s="109" t="s">
        <v>30</v>
      </c>
      <c r="C22" s="110"/>
      <c r="D22" s="111"/>
      <c r="E22" s="112"/>
      <c r="F22" s="113"/>
    </row>
    <row r="23" spans="1:10" s="40" customFormat="1" ht="40.5" customHeight="1">
      <c r="A23" s="108"/>
      <c r="B23" s="109" t="s">
        <v>31</v>
      </c>
      <c r="C23" s="110"/>
      <c r="D23" s="111"/>
      <c r="E23" s="112"/>
      <c r="F23" s="113"/>
    </row>
    <row r="24" spans="1:10" s="40" customFormat="1" ht="96">
      <c r="A24" s="108"/>
      <c r="B24" s="109" t="s">
        <v>494</v>
      </c>
      <c r="C24" s="110"/>
      <c r="D24" s="111"/>
      <c r="E24" s="112"/>
      <c r="F24" s="113"/>
    </row>
    <row r="25" spans="1:10" s="40" customFormat="1" ht="72">
      <c r="A25" s="108"/>
      <c r="B25" s="109" t="s">
        <v>32</v>
      </c>
      <c r="C25" s="110"/>
      <c r="D25" s="111"/>
      <c r="E25" s="112"/>
      <c r="F25" s="113"/>
    </row>
    <row r="26" spans="1:10" s="40" customFormat="1" ht="32.25" customHeight="1">
      <c r="A26" s="108"/>
      <c r="B26" s="109" t="s">
        <v>33</v>
      </c>
      <c r="C26" s="110"/>
      <c r="D26" s="111"/>
      <c r="E26" s="112"/>
      <c r="F26" s="113"/>
    </row>
    <row r="27" spans="1:10" s="40" customFormat="1" ht="54.75" customHeight="1">
      <c r="A27" s="108"/>
      <c r="B27" s="109" t="s">
        <v>34</v>
      </c>
      <c r="C27" s="110"/>
      <c r="D27" s="111"/>
      <c r="E27" s="112"/>
      <c r="F27" s="113"/>
    </row>
    <row r="28" spans="1:10" s="40" customFormat="1" ht="27" customHeight="1">
      <c r="A28" s="108"/>
      <c r="B28" s="109" t="s">
        <v>35</v>
      </c>
      <c r="C28" s="110"/>
      <c r="D28" s="111"/>
      <c r="E28" s="112"/>
      <c r="F28" s="113"/>
      <c r="J28" s="40">
        <f>5505*1.2</f>
        <v>6606</v>
      </c>
    </row>
    <row r="29" spans="1:10" s="40" customFormat="1" ht="23.25" customHeight="1">
      <c r="A29" s="110"/>
      <c r="B29" s="109" t="s">
        <v>36</v>
      </c>
      <c r="C29" s="110"/>
      <c r="D29" s="111"/>
      <c r="E29" s="112"/>
      <c r="F29" s="113"/>
    </row>
    <row r="30" spans="1:10" s="41" customFormat="1" ht="12.6">
      <c r="A30" s="108" t="s">
        <v>220</v>
      </c>
      <c r="B30" s="109" t="s">
        <v>39</v>
      </c>
      <c r="C30" s="110" t="s">
        <v>37</v>
      </c>
      <c r="D30" s="118">
        <v>400</v>
      </c>
      <c r="E30" s="116">
        <v>6500</v>
      </c>
      <c r="F30" s="113">
        <f t="shared" ref="F30" si="0">E30*D30</f>
        <v>2600000</v>
      </c>
    </row>
    <row r="31" spans="1:10" s="41" customFormat="1" ht="76.5" customHeight="1">
      <c r="A31" s="108"/>
      <c r="B31" s="109" t="s">
        <v>40</v>
      </c>
      <c r="C31" s="110"/>
      <c r="D31" s="111"/>
      <c r="E31" s="116"/>
      <c r="F31" s="113" t="s">
        <v>452</v>
      </c>
    </row>
    <row r="32" spans="1:10" s="41" customFormat="1" ht="42" customHeight="1">
      <c r="A32" s="119" t="s">
        <v>219</v>
      </c>
      <c r="B32" s="120" t="s">
        <v>41</v>
      </c>
      <c r="C32" s="110" t="s">
        <v>42</v>
      </c>
      <c r="D32" s="294">
        <v>5</v>
      </c>
      <c r="E32" s="116">
        <v>3597</v>
      </c>
      <c r="F32" s="113">
        <f>E32*D32</f>
        <v>17985</v>
      </c>
    </row>
    <row r="33" spans="1:7" s="41" customFormat="1" ht="48.75" customHeight="1">
      <c r="A33" s="119" t="s">
        <v>38</v>
      </c>
      <c r="B33" s="120" t="s">
        <v>43</v>
      </c>
      <c r="C33" s="110" t="s">
        <v>44</v>
      </c>
      <c r="D33" s="118">
        <v>3</v>
      </c>
      <c r="E33" s="116">
        <f>3211.25*1.2</f>
        <v>3853.5</v>
      </c>
      <c r="F33" s="113">
        <f>E33*D33</f>
        <v>11560.5</v>
      </c>
    </row>
    <row r="34" spans="1:7" s="40" customFormat="1" ht="23.25" customHeight="1">
      <c r="A34" s="119" t="s">
        <v>45</v>
      </c>
      <c r="B34" s="120" t="s">
        <v>517</v>
      </c>
      <c r="C34" s="110"/>
      <c r="D34" s="117"/>
      <c r="E34" s="116" t="s">
        <v>452</v>
      </c>
      <c r="F34" s="113" t="s">
        <v>452</v>
      </c>
    </row>
    <row r="35" spans="1:7" s="40" customFormat="1" ht="32.25" customHeight="1">
      <c r="A35" s="110" t="s">
        <v>221</v>
      </c>
      <c r="B35" s="290" t="s">
        <v>46</v>
      </c>
      <c r="C35" s="110" t="s">
        <v>8</v>
      </c>
      <c r="D35" s="118">
        <v>8</v>
      </c>
      <c r="E35" s="116">
        <f>9633.75*1.1</f>
        <v>10597.125</v>
      </c>
      <c r="F35" s="113">
        <f t="shared" ref="F35:F44" si="1">E35*D35</f>
        <v>84777</v>
      </c>
    </row>
    <row r="36" spans="1:7" s="40" customFormat="1" ht="33" customHeight="1">
      <c r="A36" s="110" t="s">
        <v>222</v>
      </c>
      <c r="B36" s="290" t="s">
        <v>47</v>
      </c>
      <c r="C36" s="110" t="s">
        <v>8</v>
      </c>
      <c r="D36" s="118">
        <v>4</v>
      </c>
      <c r="E36" s="116">
        <f>9633.75*1.1</f>
        <v>10597.125</v>
      </c>
      <c r="F36" s="113">
        <f t="shared" si="1"/>
        <v>42388.5</v>
      </c>
    </row>
    <row r="37" spans="1:7" s="40" customFormat="1" ht="12">
      <c r="A37" s="110" t="s">
        <v>223</v>
      </c>
      <c r="B37" s="290" t="s">
        <v>48</v>
      </c>
      <c r="C37" s="110" t="s">
        <v>8</v>
      </c>
      <c r="D37" s="118">
        <v>4</v>
      </c>
      <c r="E37" s="116">
        <f>9633.75*1.1</f>
        <v>10597.125</v>
      </c>
      <c r="F37" s="113">
        <f t="shared" si="1"/>
        <v>42388.5</v>
      </c>
    </row>
    <row r="38" spans="1:7" s="40" customFormat="1" ht="40.5" customHeight="1">
      <c r="A38" s="119" t="s">
        <v>49</v>
      </c>
      <c r="B38" s="120" t="s">
        <v>50</v>
      </c>
      <c r="C38" s="110"/>
      <c r="D38" s="111"/>
      <c r="E38" s="112"/>
      <c r="F38" s="113">
        <f t="shared" si="1"/>
        <v>0</v>
      </c>
    </row>
    <row r="39" spans="1:7" s="40" customFormat="1" ht="110.4">
      <c r="A39" s="119"/>
      <c r="B39" s="109" t="s">
        <v>51</v>
      </c>
      <c r="C39" s="110"/>
      <c r="D39" s="111"/>
      <c r="E39" s="112"/>
      <c r="F39" s="113">
        <f t="shared" si="1"/>
        <v>0</v>
      </c>
    </row>
    <row r="40" spans="1:7" s="40" customFormat="1" ht="48">
      <c r="A40" s="119"/>
      <c r="B40" s="121" t="s">
        <v>52</v>
      </c>
      <c r="C40" s="110"/>
      <c r="D40" s="111"/>
      <c r="E40" s="112"/>
      <c r="F40" s="113">
        <f t="shared" si="1"/>
        <v>0</v>
      </c>
    </row>
    <row r="41" spans="1:7" s="40" customFormat="1" ht="51.75" customHeight="1">
      <c r="A41" s="119"/>
      <c r="B41" s="121" t="s">
        <v>53</v>
      </c>
      <c r="C41" s="110"/>
      <c r="D41" s="111"/>
      <c r="E41" s="112"/>
      <c r="F41" s="113">
        <f t="shared" si="1"/>
        <v>0</v>
      </c>
    </row>
    <row r="42" spans="1:7" s="40" customFormat="1" ht="50.25" customHeight="1">
      <c r="A42" s="119"/>
      <c r="B42" s="121" t="s">
        <v>54</v>
      </c>
      <c r="C42" s="110"/>
      <c r="D42" s="111"/>
      <c r="E42" s="112"/>
      <c r="F42" s="113">
        <f t="shared" si="1"/>
        <v>0</v>
      </c>
    </row>
    <row r="43" spans="1:7" s="40" customFormat="1" ht="58.5" customHeight="1">
      <c r="A43" s="110" t="s">
        <v>224</v>
      </c>
      <c r="B43" s="109" t="s">
        <v>55</v>
      </c>
      <c r="C43" s="110" t="s">
        <v>37</v>
      </c>
      <c r="D43" s="118">
        <v>60</v>
      </c>
      <c r="E43" s="116">
        <v>20000</v>
      </c>
      <c r="F43" s="113">
        <f t="shared" si="1"/>
        <v>1200000</v>
      </c>
    </row>
    <row r="44" spans="1:7" s="40" customFormat="1" ht="49.2">
      <c r="A44" s="110"/>
      <c r="B44" s="109" t="s">
        <v>56</v>
      </c>
      <c r="C44" s="110"/>
      <c r="D44" s="111"/>
      <c r="E44" s="112"/>
      <c r="F44" s="113">
        <f t="shared" si="1"/>
        <v>0</v>
      </c>
    </row>
    <row r="45" spans="1:7" s="40" customFormat="1" ht="16.5" customHeight="1">
      <c r="A45" s="119" t="s">
        <v>57</v>
      </c>
      <c r="B45" s="120" t="s">
        <v>58</v>
      </c>
      <c r="C45" s="110"/>
      <c r="D45" s="111"/>
      <c r="E45" s="112"/>
      <c r="F45" s="113">
        <f t="shared" ref="F45:F53" si="2">E45*D45</f>
        <v>0</v>
      </c>
    </row>
    <row r="46" spans="1:7" s="40" customFormat="1" ht="55.5" customHeight="1">
      <c r="A46" s="119"/>
      <c r="B46" s="109" t="s">
        <v>59</v>
      </c>
      <c r="C46" s="110"/>
      <c r="D46" s="111"/>
      <c r="E46" s="112"/>
      <c r="F46" s="113">
        <f t="shared" si="2"/>
        <v>0</v>
      </c>
    </row>
    <row r="47" spans="1:7" s="40" customFormat="1" ht="16.5" customHeight="1">
      <c r="A47" s="110" t="s">
        <v>225</v>
      </c>
      <c r="B47" s="109" t="s">
        <v>60</v>
      </c>
      <c r="C47" s="110" t="s">
        <v>14</v>
      </c>
      <c r="D47" s="115">
        <v>5</v>
      </c>
      <c r="E47" s="116">
        <v>8393</v>
      </c>
      <c r="F47" s="113">
        <f t="shared" si="2"/>
        <v>41965</v>
      </c>
    </row>
    <row r="48" spans="1:7" s="40" customFormat="1" ht="16.5" customHeight="1">
      <c r="A48" s="110" t="s">
        <v>226</v>
      </c>
      <c r="B48" s="296" t="s">
        <v>61</v>
      </c>
      <c r="C48" s="110" t="s">
        <v>14</v>
      </c>
      <c r="D48" s="115">
        <v>4</v>
      </c>
      <c r="E48" s="116">
        <v>2215</v>
      </c>
      <c r="F48" s="113">
        <f t="shared" si="2"/>
        <v>8860</v>
      </c>
      <c r="G48" s="304"/>
    </row>
    <row r="49" spans="1:6" s="40" customFormat="1" ht="16.5" customHeight="1">
      <c r="A49" s="110" t="s">
        <v>227</v>
      </c>
      <c r="B49" s="109" t="s">
        <v>62</v>
      </c>
      <c r="C49" s="110" t="s">
        <v>14</v>
      </c>
      <c r="D49" s="115">
        <v>3</v>
      </c>
      <c r="E49" s="116">
        <v>10155</v>
      </c>
      <c r="F49" s="113">
        <f t="shared" si="2"/>
        <v>30465</v>
      </c>
    </row>
    <row r="50" spans="1:6" s="40" customFormat="1" ht="18.75" customHeight="1">
      <c r="A50" s="119" t="s">
        <v>228</v>
      </c>
      <c r="B50" s="122" t="s">
        <v>63</v>
      </c>
      <c r="C50" s="110"/>
      <c r="D50" s="115"/>
      <c r="E50" s="112"/>
      <c r="F50" s="113">
        <f t="shared" si="2"/>
        <v>0</v>
      </c>
    </row>
    <row r="51" spans="1:6" s="40" customFormat="1" ht="100.5" customHeight="1">
      <c r="A51" s="110"/>
      <c r="B51" s="109" t="s">
        <v>213</v>
      </c>
      <c r="C51" s="110" t="s">
        <v>13</v>
      </c>
      <c r="D51" s="118">
        <v>400</v>
      </c>
      <c r="E51" s="116">
        <v>179.85</v>
      </c>
      <c r="F51" s="113">
        <f t="shared" si="2"/>
        <v>71940</v>
      </c>
    </row>
    <row r="52" spans="1:6" s="40" customFormat="1" ht="23.25" customHeight="1">
      <c r="A52" s="123" t="s">
        <v>229</v>
      </c>
      <c r="B52" s="124" t="s">
        <v>200</v>
      </c>
      <c r="C52" s="125"/>
      <c r="D52" s="126"/>
      <c r="E52" s="112"/>
      <c r="F52" s="113">
        <f t="shared" si="2"/>
        <v>0</v>
      </c>
    </row>
    <row r="53" spans="1:6" s="40" customFormat="1" ht="109.5" customHeight="1">
      <c r="A53" s="127"/>
      <c r="B53" s="128" t="s">
        <v>216</v>
      </c>
      <c r="C53" s="125" t="s">
        <v>201</v>
      </c>
      <c r="D53" s="295">
        <v>200</v>
      </c>
      <c r="E53" s="116">
        <v>329.73</v>
      </c>
      <c r="F53" s="113">
        <f t="shared" si="2"/>
        <v>65946</v>
      </c>
    </row>
    <row r="54" spans="1:6" s="40" customFormat="1" ht="41.25" customHeight="1">
      <c r="A54" s="123" t="s">
        <v>230</v>
      </c>
      <c r="B54" s="129" t="s">
        <v>202</v>
      </c>
      <c r="C54" s="110"/>
      <c r="D54" s="111"/>
      <c r="E54" s="112"/>
      <c r="F54" s="113">
        <f t="shared" ref="F54:F68" si="3">E54*D54</f>
        <v>0</v>
      </c>
    </row>
    <row r="55" spans="1:6" s="40" customFormat="1" ht="148.5" customHeight="1">
      <c r="A55" s="123"/>
      <c r="B55" s="130" t="s">
        <v>203</v>
      </c>
      <c r="C55" s="110"/>
      <c r="D55" s="111"/>
      <c r="E55" s="112"/>
      <c r="F55" s="113">
        <f t="shared" si="3"/>
        <v>0</v>
      </c>
    </row>
    <row r="56" spans="1:6" s="40" customFormat="1" ht="59.25" customHeight="1">
      <c r="A56" s="123"/>
      <c r="B56" s="131" t="s">
        <v>52</v>
      </c>
      <c r="C56" s="110"/>
      <c r="D56" s="111"/>
      <c r="E56" s="112"/>
      <c r="F56" s="113">
        <f t="shared" si="3"/>
        <v>0</v>
      </c>
    </row>
    <row r="57" spans="1:6" s="40" customFormat="1" ht="45" customHeight="1">
      <c r="A57" s="123"/>
      <c r="B57" s="131" t="s">
        <v>204</v>
      </c>
      <c r="C57" s="110"/>
      <c r="D57" s="111"/>
      <c r="E57" s="112"/>
      <c r="F57" s="113">
        <f t="shared" si="3"/>
        <v>0</v>
      </c>
    </row>
    <row r="58" spans="1:6" s="40" customFormat="1" ht="43.5" customHeight="1">
      <c r="A58" s="123"/>
      <c r="B58" s="131" t="s">
        <v>54</v>
      </c>
      <c r="C58" s="110"/>
      <c r="D58" s="111"/>
      <c r="E58" s="112"/>
      <c r="F58" s="113">
        <f t="shared" si="3"/>
        <v>0</v>
      </c>
    </row>
    <row r="59" spans="1:6" s="40" customFormat="1" ht="42" customHeight="1">
      <c r="A59" s="132" t="s">
        <v>231</v>
      </c>
      <c r="B59" s="130" t="s">
        <v>205</v>
      </c>
      <c r="C59" s="110" t="s">
        <v>13</v>
      </c>
      <c r="D59" s="118">
        <v>20</v>
      </c>
      <c r="E59" s="116">
        <f>3670*1.1</f>
        <v>4037.0000000000005</v>
      </c>
      <c r="F59" s="113">
        <f t="shared" si="3"/>
        <v>80740.000000000015</v>
      </c>
    </row>
    <row r="60" spans="1:6" s="40" customFormat="1" ht="86.25" customHeight="1">
      <c r="A60" s="132"/>
      <c r="B60" s="130" t="s">
        <v>206</v>
      </c>
      <c r="C60" s="110"/>
      <c r="D60" s="111"/>
      <c r="E60" s="112"/>
      <c r="F60" s="113">
        <f t="shared" si="3"/>
        <v>0</v>
      </c>
    </row>
    <row r="61" spans="1:6" s="40" customFormat="1" ht="30" customHeight="1">
      <c r="A61" s="123" t="s">
        <v>232</v>
      </c>
      <c r="B61" s="129" t="s">
        <v>218</v>
      </c>
      <c r="C61" s="110"/>
      <c r="D61" s="111"/>
      <c r="E61" s="112"/>
      <c r="F61" s="113">
        <f t="shared" si="3"/>
        <v>0</v>
      </c>
    </row>
    <row r="62" spans="1:6" s="40" customFormat="1" ht="42" customHeight="1">
      <c r="A62" s="132" t="s">
        <v>233</v>
      </c>
      <c r="B62" s="130" t="s">
        <v>217</v>
      </c>
      <c r="C62" s="110" t="s">
        <v>8</v>
      </c>
      <c r="D62" s="133">
        <v>1</v>
      </c>
      <c r="E62" s="116">
        <f>22937.5*1.1</f>
        <v>25231.250000000004</v>
      </c>
      <c r="F62" s="113">
        <f t="shared" si="3"/>
        <v>25231.250000000004</v>
      </c>
    </row>
    <row r="63" spans="1:6" s="40" customFormat="1" ht="30" customHeight="1">
      <c r="A63" s="123" t="s">
        <v>424</v>
      </c>
      <c r="B63" s="129" t="s">
        <v>425</v>
      </c>
      <c r="C63" s="110"/>
      <c r="D63" s="111"/>
      <c r="E63" s="112"/>
      <c r="F63" s="113">
        <f t="shared" si="3"/>
        <v>0</v>
      </c>
    </row>
    <row r="64" spans="1:6" s="40" customFormat="1" ht="205.5" customHeight="1">
      <c r="A64" s="123"/>
      <c r="B64" s="130" t="s">
        <v>495</v>
      </c>
      <c r="C64" s="110"/>
      <c r="D64" s="111"/>
      <c r="E64" s="112"/>
      <c r="F64" s="113">
        <f t="shared" si="3"/>
        <v>0</v>
      </c>
    </row>
    <row r="65" spans="1:6" s="40" customFormat="1" ht="21" customHeight="1">
      <c r="A65" s="132" t="s">
        <v>430</v>
      </c>
      <c r="B65" s="287" t="s">
        <v>432</v>
      </c>
      <c r="C65" s="110"/>
      <c r="D65" s="111"/>
      <c r="E65" s="116"/>
      <c r="F65" s="113">
        <f t="shared" si="3"/>
        <v>0</v>
      </c>
    </row>
    <row r="66" spans="1:6" s="40" customFormat="1" ht="31.5" customHeight="1">
      <c r="A66" s="132" t="s">
        <v>493</v>
      </c>
      <c r="B66" s="130" t="s">
        <v>497</v>
      </c>
      <c r="C66" s="110" t="s">
        <v>8</v>
      </c>
      <c r="D66" s="133">
        <v>1</v>
      </c>
      <c r="E66" s="116">
        <f>1493000*1.2</f>
        <v>1791600</v>
      </c>
      <c r="F66" s="113">
        <f t="shared" ref="F66" si="4">E66*D66</f>
        <v>1791600</v>
      </c>
    </row>
    <row r="67" spans="1:6" s="40" customFormat="1" ht="22.5" customHeight="1">
      <c r="A67" s="132" t="s">
        <v>431</v>
      </c>
      <c r="B67" s="129" t="s">
        <v>496</v>
      </c>
      <c r="C67" s="110"/>
      <c r="D67" s="133"/>
      <c r="E67" s="116"/>
      <c r="F67" s="113">
        <f t="shared" si="3"/>
        <v>0</v>
      </c>
    </row>
    <row r="68" spans="1:6" s="40" customFormat="1" ht="31.5" customHeight="1">
      <c r="A68" s="132" t="s">
        <v>512</v>
      </c>
      <c r="B68" s="130" t="s">
        <v>497</v>
      </c>
      <c r="C68" s="110" t="s">
        <v>8</v>
      </c>
      <c r="D68" s="133">
        <v>1</v>
      </c>
      <c r="E68" s="116">
        <f>800000*1.2</f>
        <v>960000</v>
      </c>
      <c r="F68" s="113">
        <f t="shared" si="3"/>
        <v>960000</v>
      </c>
    </row>
    <row r="69" spans="1:6" s="42" customFormat="1" ht="72" customHeight="1">
      <c r="A69" s="322" t="s">
        <v>207</v>
      </c>
      <c r="B69" s="322"/>
      <c r="C69" s="134"/>
      <c r="D69" s="111"/>
      <c r="E69" s="112"/>
      <c r="F69" s="113"/>
    </row>
    <row r="70" spans="1:6" s="41" customFormat="1" ht="43.5" customHeight="1">
      <c r="A70" s="323" t="s">
        <v>64</v>
      </c>
      <c r="B70" s="323"/>
      <c r="C70" s="324"/>
      <c r="D70" s="324"/>
      <c r="E70" s="101"/>
      <c r="F70" s="43">
        <f>ROUND(SUM(F8:F69),2)</f>
        <v>7075846.75</v>
      </c>
    </row>
    <row r="71" spans="1:6" ht="27.75" customHeight="1">
      <c r="E71" s="46"/>
      <c r="F71" s="47"/>
    </row>
    <row r="72" spans="1:6" ht="28.5" customHeight="1">
      <c r="E72" s="46"/>
      <c r="F72" s="47"/>
    </row>
    <row r="73" spans="1:6" ht="24.75" customHeight="1">
      <c r="E73" s="46"/>
      <c r="F73" s="47"/>
    </row>
    <row r="74" spans="1:6">
      <c r="E74" s="46"/>
      <c r="F74" s="47"/>
    </row>
    <row r="75" spans="1:6">
      <c r="E75" s="46"/>
      <c r="F75" s="47"/>
    </row>
    <row r="76" spans="1:6">
      <c r="E76" s="46"/>
      <c r="F76" s="47"/>
    </row>
    <row r="77" spans="1:6">
      <c r="E77" s="46"/>
      <c r="F77" s="47"/>
    </row>
    <row r="78" spans="1:6">
      <c r="E78" s="46"/>
      <c r="F78" s="47"/>
    </row>
  </sheetData>
  <sheetProtection password="CEE5" sheet="1" objects="1" scenarios="1" formatCells="0" formatColumns="0"/>
  <mergeCells count="7">
    <mergeCell ref="A70:B70"/>
    <mergeCell ref="C70:D70"/>
    <mergeCell ref="A2:F2"/>
    <mergeCell ref="A3:F3"/>
    <mergeCell ref="A4:F4"/>
    <mergeCell ref="B1:E1"/>
    <mergeCell ref="A69:B69"/>
  </mergeCells>
  <printOptions horizontalCentered="1"/>
  <pageMargins left="0" right="0" top="0.35433070866141736" bottom="0.35433070866141736" header="0.31496062992125984" footer="0.27559055118110237"/>
  <pageSetup paperSize="9" scale="53" orientation="landscape" r:id="rId1"/>
  <headerFooter>
    <oddFooter>&amp;R&amp;9Page &amp;P of &amp;N</oddFooter>
  </headerFooter>
  <rowBreaks count="1" manualBreakCount="1">
    <brk id="37" max="7"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F109"/>
  <sheetViews>
    <sheetView topLeftCell="C106" zoomScale="70" zoomScaleNormal="70" zoomScaleSheetLayoutView="70" workbookViewId="0">
      <selection activeCell="F108" sqref="F108"/>
    </sheetView>
  </sheetViews>
  <sheetFormatPr defaultRowHeight="13.2"/>
  <cols>
    <col min="1" max="1" width="21.33203125" style="59" customWidth="1"/>
    <col min="2" max="2" width="100.6640625" style="60" customWidth="1"/>
    <col min="3" max="3" width="9.33203125" style="59" customWidth="1"/>
    <col min="4" max="4" width="8.33203125" style="61" customWidth="1"/>
    <col min="5" max="5" width="35.109375" style="62" customWidth="1"/>
    <col min="6" max="6" width="37.33203125" style="63" customWidth="1"/>
    <col min="7" max="7" width="57.109375" style="62" customWidth="1"/>
    <col min="8" max="8" width="6.33203125" style="62" bestFit="1" customWidth="1"/>
    <col min="9" max="9" width="12" style="62" bestFit="1" customWidth="1"/>
    <col min="10" max="10" width="4.88671875" style="62" customWidth="1"/>
    <col min="11" max="11" width="8.6640625" style="62" bestFit="1" customWidth="1"/>
    <col min="12" max="253" width="9.109375" style="62"/>
    <col min="254" max="254" width="20" style="62" customWidth="1"/>
    <col min="255" max="255" width="104.109375" style="62" customWidth="1"/>
    <col min="256" max="256" width="9.6640625" style="62" customWidth="1"/>
    <col min="257" max="257" width="10.5546875" style="62" customWidth="1"/>
    <col min="258" max="258" width="36.88671875" style="62" customWidth="1"/>
    <col min="259" max="259" width="37.33203125" style="62" customWidth="1"/>
    <col min="260" max="260" width="5.109375" style="62" bestFit="1" customWidth="1"/>
    <col min="261" max="261" width="14.6640625" style="62" customWidth="1"/>
    <col min="262" max="263" width="4.88671875" style="62" customWidth="1"/>
    <col min="264" max="264" width="6.33203125" style="62" bestFit="1" customWidth="1"/>
    <col min="265" max="265" width="12" style="62" bestFit="1" customWidth="1"/>
    <col min="266" max="266" width="4.88671875" style="62" customWidth="1"/>
    <col min="267" max="267" width="8.6640625" style="62" bestFit="1" customWidth="1"/>
    <col min="268" max="509" width="9.109375" style="62"/>
    <col min="510" max="510" width="20" style="62" customWidth="1"/>
    <col min="511" max="511" width="104.109375" style="62" customWidth="1"/>
    <col min="512" max="512" width="9.6640625" style="62" customWidth="1"/>
    <col min="513" max="513" width="10.5546875" style="62" customWidth="1"/>
    <col min="514" max="514" width="36.88671875" style="62" customWidth="1"/>
    <col min="515" max="515" width="37.33203125" style="62" customWidth="1"/>
    <col min="516" max="516" width="5.109375" style="62" bestFit="1" customWidth="1"/>
    <col min="517" max="517" width="14.6640625" style="62" customWidth="1"/>
    <col min="518" max="519" width="4.88671875" style="62" customWidth="1"/>
    <col min="520" max="520" width="6.33203125" style="62" bestFit="1" customWidth="1"/>
    <col min="521" max="521" width="12" style="62" bestFit="1" customWidth="1"/>
    <col min="522" max="522" width="4.88671875" style="62" customWidth="1"/>
    <col min="523" max="523" width="8.6640625" style="62" bestFit="1" customWidth="1"/>
    <col min="524" max="765" width="9.109375" style="62"/>
    <col min="766" max="766" width="20" style="62" customWidth="1"/>
    <col min="767" max="767" width="104.109375" style="62" customWidth="1"/>
    <col min="768" max="768" width="9.6640625" style="62" customWidth="1"/>
    <col min="769" max="769" width="10.5546875" style="62" customWidth="1"/>
    <col min="770" max="770" width="36.88671875" style="62" customWidth="1"/>
    <col min="771" max="771" width="37.33203125" style="62" customWidth="1"/>
    <col min="772" max="772" width="5.109375" style="62" bestFit="1" customWidth="1"/>
    <col min="773" max="773" width="14.6640625" style="62" customWidth="1"/>
    <col min="774" max="775" width="4.88671875" style="62" customWidth="1"/>
    <col min="776" max="776" width="6.33203125" style="62" bestFit="1" customWidth="1"/>
    <col min="777" max="777" width="12" style="62" bestFit="1" customWidth="1"/>
    <col min="778" max="778" width="4.88671875" style="62" customWidth="1"/>
    <col min="779" max="779" width="8.6640625" style="62" bestFit="1" customWidth="1"/>
    <col min="780" max="1021" width="9.109375" style="62"/>
    <col min="1022" max="1022" width="20" style="62" customWidth="1"/>
    <col min="1023" max="1023" width="104.109375" style="62" customWidth="1"/>
    <col min="1024" max="1024" width="9.6640625" style="62" customWidth="1"/>
    <col min="1025" max="1025" width="10.5546875" style="62" customWidth="1"/>
    <col min="1026" max="1026" width="36.88671875" style="62" customWidth="1"/>
    <col min="1027" max="1027" width="37.33203125" style="62" customWidth="1"/>
    <col min="1028" max="1028" width="5.109375" style="62" bestFit="1" customWidth="1"/>
    <col min="1029" max="1029" width="14.6640625" style="62" customWidth="1"/>
    <col min="1030" max="1031" width="4.88671875" style="62" customWidth="1"/>
    <col min="1032" max="1032" width="6.33203125" style="62" bestFit="1" customWidth="1"/>
    <col min="1033" max="1033" width="12" style="62" bestFit="1" customWidth="1"/>
    <col min="1034" max="1034" width="4.88671875" style="62" customWidth="1"/>
    <col min="1035" max="1035" width="8.6640625" style="62" bestFit="1" customWidth="1"/>
    <col min="1036" max="1277" width="9.109375" style="62"/>
    <col min="1278" max="1278" width="20" style="62" customWidth="1"/>
    <col min="1279" max="1279" width="104.109375" style="62" customWidth="1"/>
    <col min="1280" max="1280" width="9.6640625" style="62" customWidth="1"/>
    <col min="1281" max="1281" width="10.5546875" style="62" customWidth="1"/>
    <col min="1282" max="1282" width="36.88671875" style="62" customWidth="1"/>
    <col min="1283" max="1283" width="37.33203125" style="62" customWidth="1"/>
    <col min="1284" max="1284" width="5.109375" style="62" bestFit="1" customWidth="1"/>
    <col min="1285" max="1285" width="14.6640625" style="62" customWidth="1"/>
    <col min="1286" max="1287" width="4.88671875" style="62" customWidth="1"/>
    <col min="1288" max="1288" width="6.33203125" style="62" bestFit="1" customWidth="1"/>
    <col min="1289" max="1289" width="12" style="62" bestFit="1" customWidth="1"/>
    <col min="1290" max="1290" width="4.88671875" style="62" customWidth="1"/>
    <col min="1291" max="1291" width="8.6640625" style="62" bestFit="1" customWidth="1"/>
    <col min="1292" max="1533" width="9.109375" style="62"/>
    <col min="1534" max="1534" width="20" style="62" customWidth="1"/>
    <col min="1535" max="1535" width="104.109375" style="62" customWidth="1"/>
    <col min="1536" max="1536" width="9.6640625" style="62" customWidth="1"/>
    <col min="1537" max="1537" width="10.5546875" style="62" customWidth="1"/>
    <col min="1538" max="1538" width="36.88671875" style="62" customWidth="1"/>
    <col min="1539" max="1539" width="37.33203125" style="62" customWidth="1"/>
    <col min="1540" max="1540" width="5.109375" style="62" bestFit="1" customWidth="1"/>
    <col min="1541" max="1541" width="14.6640625" style="62" customWidth="1"/>
    <col min="1542" max="1543" width="4.88671875" style="62" customWidth="1"/>
    <col min="1544" max="1544" width="6.33203125" style="62" bestFit="1" customWidth="1"/>
    <col min="1545" max="1545" width="12" style="62" bestFit="1" customWidth="1"/>
    <col min="1546" max="1546" width="4.88671875" style="62" customWidth="1"/>
    <col min="1547" max="1547" width="8.6640625" style="62" bestFit="1" customWidth="1"/>
    <col min="1548" max="1789" width="9.109375" style="62"/>
    <col min="1790" max="1790" width="20" style="62" customWidth="1"/>
    <col min="1791" max="1791" width="104.109375" style="62" customWidth="1"/>
    <col min="1792" max="1792" width="9.6640625" style="62" customWidth="1"/>
    <col min="1793" max="1793" width="10.5546875" style="62" customWidth="1"/>
    <col min="1794" max="1794" width="36.88671875" style="62" customWidth="1"/>
    <col min="1795" max="1795" width="37.33203125" style="62" customWidth="1"/>
    <col min="1796" max="1796" width="5.109375" style="62" bestFit="1" customWidth="1"/>
    <col min="1797" max="1797" width="14.6640625" style="62" customWidth="1"/>
    <col min="1798" max="1799" width="4.88671875" style="62" customWidth="1"/>
    <col min="1800" max="1800" width="6.33203125" style="62" bestFit="1" customWidth="1"/>
    <col min="1801" max="1801" width="12" style="62" bestFit="1" customWidth="1"/>
    <col min="1802" max="1802" width="4.88671875" style="62" customWidth="1"/>
    <col min="1803" max="1803" width="8.6640625" style="62" bestFit="1" customWidth="1"/>
    <col min="1804" max="2045" width="9.109375" style="62"/>
    <col min="2046" max="2046" width="20" style="62" customWidth="1"/>
    <col min="2047" max="2047" width="104.109375" style="62" customWidth="1"/>
    <col min="2048" max="2048" width="9.6640625" style="62" customWidth="1"/>
    <col min="2049" max="2049" width="10.5546875" style="62" customWidth="1"/>
    <col min="2050" max="2050" width="36.88671875" style="62" customWidth="1"/>
    <col min="2051" max="2051" width="37.33203125" style="62" customWidth="1"/>
    <col min="2052" max="2052" width="5.109375" style="62" bestFit="1" customWidth="1"/>
    <col min="2053" max="2053" width="14.6640625" style="62" customWidth="1"/>
    <col min="2054" max="2055" width="4.88671875" style="62" customWidth="1"/>
    <col min="2056" max="2056" width="6.33203125" style="62" bestFit="1" customWidth="1"/>
    <col min="2057" max="2057" width="12" style="62" bestFit="1" customWidth="1"/>
    <col min="2058" max="2058" width="4.88671875" style="62" customWidth="1"/>
    <col min="2059" max="2059" width="8.6640625" style="62" bestFit="1" customWidth="1"/>
    <col min="2060" max="2301" width="9.109375" style="62"/>
    <col min="2302" max="2302" width="20" style="62" customWidth="1"/>
    <col min="2303" max="2303" width="104.109375" style="62" customWidth="1"/>
    <col min="2304" max="2304" width="9.6640625" style="62" customWidth="1"/>
    <col min="2305" max="2305" width="10.5546875" style="62" customWidth="1"/>
    <col min="2306" max="2306" width="36.88671875" style="62" customWidth="1"/>
    <col min="2307" max="2307" width="37.33203125" style="62" customWidth="1"/>
    <col min="2308" max="2308" width="5.109375" style="62" bestFit="1" customWidth="1"/>
    <col min="2309" max="2309" width="14.6640625" style="62" customWidth="1"/>
    <col min="2310" max="2311" width="4.88671875" style="62" customWidth="1"/>
    <col min="2312" max="2312" width="6.33203125" style="62" bestFit="1" customWidth="1"/>
    <col min="2313" max="2313" width="12" style="62" bestFit="1" customWidth="1"/>
    <col min="2314" max="2314" width="4.88671875" style="62" customWidth="1"/>
    <col min="2315" max="2315" width="8.6640625" style="62" bestFit="1" customWidth="1"/>
    <col min="2316" max="2557" width="9.109375" style="62"/>
    <col min="2558" max="2558" width="20" style="62" customWidth="1"/>
    <col min="2559" max="2559" width="104.109375" style="62" customWidth="1"/>
    <col min="2560" max="2560" width="9.6640625" style="62" customWidth="1"/>
    <col min="2561" max="2561" width="10.5546875" style="62" customWidth="1"/>
    <col min="2562" max="2562" width="36.88671875" style="62" customWidth="1"/>
    <col min="2563" max="2563" width="37.33203125" style="62" customWidth="1"/>
    <col min="2564" max="2564" width="5.109375" style="62" bestFit="1" customWidth="1"/>
    <col min="2565" max="2565" width="14.6640625" style="62" customWidth="1"/>
    <col min="2566" max="2567" width="4.88671875" style="62" customWidth="1"/>
    <col min="2568" max="2568" width="6.33203125" style="62" bestFit="1" customWidth="1"/>
    <col min="2569" max="2569" width="12" style="62" bestFit="1" customWidth="1"/>
    <col min="2570" max="2570" width="4.88671875" style="62" customWidth="1"/>
    <col min="2571" max="2571" width="8.6640625" style="62" bestFit="1" customWidth="1"/>
    <col min="2572" max="2813" width="9.109375" style="62"/>
    <col min="2814" max="2814" width="20" style="62" customWidth="1"/>
    <col min="2815" max="2815" width="104.109375" style="62" customWidth="1"/>
    <col min="2816" max="2816" width="9.6640625" style="62" customWidth="1"/>
    <col min="2817" max="2817" width="10.5546875" style="62" customWidth="1"/>
    <col min="2818" max="2818" width="36.88671875" style="62" customWidth="1"/>
    <col min="2819" max="2819" width="37.33203125" style="62" customWidth="1"/>
    <col min="2820" max="2820" width="5.109375" style="62" bestFit="1" customWidth="1"/>
    <col min="2821" max="2821" width="14.6640625" style="62" customWidth="1"/>
    <col min="2822" max="2823" width="4.88671875" style="62" customWidth="1"/>
    <col min="2824" max="2824" width="6.33203125" style="62" bestFit="1" customWidth="1"/>
    <col min="2825" max="2825" width="12" style="62" bestFit="1" customWidth="1"/>
    <col min="2826" max="2826" width="4.88671875" style="62" customWidth="1"/>
    <col min="2827" max="2827" width="8.6640625" style="62" bestFit="1" customWidth="1"/>
    <col min="2828" max="3069" width="9.109375" style="62"/>
    <col min="3070" max="3070" width="20" style="62" customWidth="1"/>
    <col min="3071" max="3071" width="104.109375" style="62" customWidth="1"/>
    <col min="3072" max="3072" width="9.6640625" style="62" customWidth="1"/>
    <col min="3073" max="3073" width="10.5546875" style="62" customWidth="1"/>
    <col min="3074" max="3074" width="36.88671875" style="62" customWidth="1"/>
    <col min="3075" max="3075" width="37.33203125" style="62" customWidth="1"/>
    <col min="3076" max="3076" width="5.109375" style="62" bestFit="1" customWidth="1"/>
    <col min="3077" max="3077" width="14.6640625" style="62" customWidth="1"/>
    <col min="3078" max="3079" width="4.88671875" style="62" customWidth="1"/>
    <col min="3080" max="3080" width="6.33203125" style="62" bestFit="1" customWidth="1"/>
    <col min="3081" max="3081" width="12" style="62" bestFit="1" customWidth="1"/>
    <col min="3082" max="3082" width="4.88671875" style="62" customWidth="1"/>
    <col min="3083" max="3083" width="8.6640625" style="62" bestFit="1" customWidth="1"/>
    <col min="3084" max="3325" width="9.109375" style="62"/>
    <col min="3326" max="3326" width="20" style="62" customWidth="1"/>
    <col min="3327" max="3327" width="104.109375" style="62" customWidth="1"/>
    <col min="3328" max="3328" width="9.6640625" style="62" customWidth="1"/>
    <col min="3329" max="3329" width="10.5546875" style="62" customWidth="1"/>
    <col min="3330" max="3330" width="36.88671875" style="62" customWidth="1"/>
    <col min="3331" max="3331" width="37.33203125" style="62" customWidth="1"/>
    <col min="3332" max="3332" width="5.109375" style="62" bestFit="1" customWidth="1"/>
    <col min="3333" max="3333" width="14.6640625" style="62" customWidth="1"/>
    <col min="3334" max="3335" width="4.88671875" style="62" customWidth="1"/>
    <col min="3336" max="3336" width="6.33203125" style="62" bestFit="1" customWidth="1"/>
    <col min="3337" max="3337" width="12" style="62" bestFit="1" customWidth="1"/>
    <col min="3338" max="3338" width="4.88671875" style="62" customWidth="1"/>
    <col min="3339" max="3339" width="8.6640625" style="62" bestFit="1" customWidth="1"/>
    <col min="3340" max="3581" width="9.109375" style="62"/>
    <col min="3582" max="3582" width="20" style="62" customWidth="1"/>
    <col min="3583" max="3583" width="104.109375" style="62" customWidth="1"/>
    <col min="3584" max="3584" width="9.6640625" style="62" customWidth="1"/>
    <col min="3585" max="3585" width="10.5546875" style="62" customWidth="1"/>
    <col min="3586" max="3586" width="36.88671875" style="62" customWidth="1"/>
    <col min="3587" max="3587" width="37.33203125" style="62" customWidth="1"/>
    <col min="3588" max="3588" width="5.109375" style="62" bestFit="1" customWidth="1"/>
    <col min="3589" max="3589" width="14.6640625" style="62" customWidth="1"/>
    <col min="3590" max="3591" width="4.88671875" style="62" customWidth="1"/>
    <col min="3592" max="3592" width="6.33203125" style="62" bestFit="1" customWidth="1"/>
    <col min="3593" max="3593" width="12" style="62" bestFit="1" customWidth="1"/>
    <col min="3594" max="3594" width="4.88671875" style="62" customWidth="1"/>
    <col min="3595" max="3595" width="8.6640625" style="62" bestFit="1" customWidth="1"/>
    <col min="3596" max="3837" width="9.109375" style="62"/>
    <col min="3838" max="3838" width="20" style="62" customWidth="1"/>
    <col min="3839" max="3839" width="104.109375" style="62" customWidth="1"/>
    <col min="3840" max="3840" width="9.6640625" style="62" customWidth="1"/>
    <col min="3841" max="3841" width="10.5546875" style="62" customWidth="1"/>
    <col min="3842" max="3842" width="36.88671875" style="62" customWidth="1"/>
    <col min="3843" max="3843" width="37.33203125" style="62" customWidth="1"/>
    <col min="3844" max="3844" width="5.109375" style="62" bestFit="1" customWidth="1"/>
    <col min="3845" max="3845" width="14.6640625" style="62" customWidth="1"/>
    <col min="3846" max="3847" width="4.88671875" style="62" customWidth="1"/>
    <col min="3848" max="3848" width="6.33203125" style="62" bestFit="1" customWidth="1"/>
    <col min="3849" max="3849" width="12" style="62" bestFit="1" customWidth="1"/>
    <col min="3850" max="3850" width="4.88671875" style="62" customWidth="1"/>
    <col min="3851" max="3851" width="8.6640625" style="62" bestFit="1" customWidth="1"/>
    <col min="3852" max="4093" width="9.109375" style="62"/>
    <col min="4094" max="4094" width="20" style="62" customWidth="1"/>
    <col min="4095" max="4095" width="104.109375" style="62" customWidth="1"/>
    <col min="4096" max="4096" width="9.6640625" style="62" customWidth="1"/>
    <col min="4097" max="4097" width="10.5546875" style="62" customWidth="1"/>
    <col min="4098" max="4098" width="36.88671875" style="62" customWidth="1"/>
    <col min="4099" max="4099" width="37.33203125" style="62" customWidth="1"/>
    <col min="4100" max="4100" width="5.109375" style="62" bestFit="1" customWidth="1"/>
    <col min="4101" max="4101" width="14.6640625" style="62" customWidth="1"/>
    <col min="4102" max="4103" width="4.88671875" style="62" customWidth="1"/>
    <col min="4104" max="4104" width="6.33203125" style="62" bestFit="1" customWidth="1"/>
    <col min="4105" max="4105" width="12" style="62" bestFit="1" customWidth="1"/>
    <col min="4106" max="4106" width="4.88671875" style="62" customWidth="1"/>
    <col min="4107" max="4107" width="8.6640625" style="62" bestFit="1" customWidth="1"/>
    <col min="4108" max="4349" width="9.109375" style="62"/>
    <col min="4350" max="4350" width="20" style="62" customWidth="1"/>
    <col min="4351" max="4351" width="104.109375" style="62" customWidth="1"/>
    <col min="4352" max="4352" width="9.6640625" style="62" customWidth="1"/>
    <col min="4353" max="4353" width="10.5546875" style="62" customWidth="1"/>
    <col min="4354" max="4354" width="36.88671875" style="62" customWidth="1"/>
    <col min="4355" max="4355" width="37.33203125" style="62" customWidth="1"/>
    <col min="4356" max="4356" width="5.109375" style="62" bestFit="1" customWidth="1"/>
    <col min="4357" max="4357" width="14.6640625" style="62" customWidth="1"/>
    <col min="4358" max="4359" width="4.88671875" style="62" customWidth="1"/>
    <col min="4360" max="4360" width="6.33203125" style="62" bestFit="1" customWidth="1"/>
    <col min="4361" max="4361" width="12" style="62" bestFit="1" customWidth="1"/>
    <col min="4362" max="4362" width="4.88671875" style="62" customWidth="1"/>
    <col min="4363" max="4363" width="8.6640625" style="62" bestFit="1" customWidth="1"/>
    <col min="4364" max="4605" width="9.109375" style="62"/>
    <col min="4606" max="4606" width="20" style="62" customWidth="1"/>
    <col min="4607" max="4607" width="104.109375" style="62" customWidth="1"/>
    <col min="4608" max="4608" width="9.6640625" style="62" customWidth="1"/>
    <col min="4609" max="4609" width="10.5546875" style="62" customWidth="1"/>
    <col min="4610" max="4610" width="36.88671875" style="62" customWidth="1"/>
    <col min="4611" max="4611" width="37.33203125" style="62" customWidth="1"/>
    <col min="4612" max="4612" width="5.109375" style="62" bestFit="1" customWidth="1"/>
    <col min="4613" max="4613" width="14.6640625" style="62" customWidth="1"/>
    <col min="4614" max="4615" width="4.88671875" style="62" customWidth="1"/>
    <col min="4616" max="4616" width="6.33203125" style="62" bestFit="1" customWidth="1"/>
    <col min="4617" max="4617" width="12" style="62" bestFit="1" customWidth="1"/>
    <col min="4618" max="4618" width="4.88671875" style="62" customWidth="1"/>
    <col min="4619" max="4619" width="8.6640625" style="62" bestFit="1" customWidth="1"/>
    <col min="4620" max="4861" width="9.109375" style="62"/>
    <col min="4862" max="4862" width="20" style="62" customWidth="1"/>
    <col min="4863" max="4863" width="104.109375" style="62" customWidth="1"/>
    <col min="4864" max="4864" width="9.6640625" style="62" customWidth="1"/>
    <col min="4865" max="4865" width="10.5546875" style="62" customWidth="1"/>
    <col min="4866" max="4866" width="36.88671875" style="62" customWidth="1"/>
    <col min="4867" max="4867" width="37.33203125" style="62" customWidth="1"/>
    <col min="4868" max="4868" width="5.109375" style="62" bestFit="1" customWidth="1"/>
    <col min="4869" max="4869" width="14.6640625" style="62" customWidth="1"/>
    <col min="4870" max="4871" width="4.88671875" style="62" customWidth="1"/>
    <col min="4872" max="4872" width="6.33203125" style="62" bestFit="1" customWidth="1"/>
    <col min="4873" max="4873" width="12" style="62" bestFit="1" customWidth="1"/>
    <col min="4874" max="4874" width="4.88671875" style="62" customWidth="1"/>
    <col min="4875" max="4875" width="8.6640625" style="62" bestFit="1" customWidth="1"/>
    <col min="4876" max="5117" width="9.109375" style="62"/>
    <col min="5118" max="5118" width="20" style="62" customWidth="1"/>
    <col min="5119" max="5119" width="104.109375" style="62" customWidth="1"/>
    <col min="5120" max="5120" width="9.6640625" style="62" customWidth="1"/>
    <col min="5121" max="5121" width="10.5546875" style="62" customWidth="1"/>
    <col min="5122" max="5122" width="36.88671875" style="62" customWidth="1"/>
    <col min="5123" max="5123" width="37.33203125" style="62" customWidth="1"/>
    <col min="5124" max="5124" width="5.109375" style="62" bestFit="1" customWidth="1"/>
    <col min="5125" max="5125" width="14.6640625" style="62" customWidth="1"/>
    <col min="5126" max="5127" width="4.88671875" style="62" customWidth="1"/>
    <col min="5128" max="5128" width="6.33203125" style="62" bestFit="1" customWidth="1"/>
    <col min="5129" max="5129" width="12" style="62" bestFit="1" customWidth="1"/>
    <col min="5130" max="5130" width="4.88671875" style="62" customWidth="1"/>
    <col min="5131" max="5131" width="8.6640625" style="62" bestFit="1" customWidth="1"/>
    <col min="5132" max="5373" width="9.109375" style="62"/>
    <col min="5374" max="5374" width="20" style="62" customWidth="1"/>
    <col min="5375" max="5375" width="104.109375" style="62" customWidth="1"/>
    <col min="5376" max="5376" width="9.6640625" style="62" customWidth="1"/>
    <col min="5377" max="5377" width="10.5546875" style="62" customWidth="1"/>
    <col min="5378" max="5378" width="36.88671875" style="62" customWidth="1"/>
    <col min="5379" max="5379" width="37.33203125" style="62" customWidth="1"/>
    <col min="5380" max="5380" width="5.109375" style="62" bestFit="1" customWidth="1"/>
    <col min="5381" max="5381" width="14.6640625" style="62" customWidth="1"/>
    <col min="5382" max="5383" width="4.88671875" style="62" customWidth="1"/>
    <col min="5384" max="5384" width="6.33203125" style="62" bestFit="1" customWidth="1"/>
    <col min="5385" max="5385" width="12" style="62" bestFit="1" customWidth="1"/>
    <col min="5386" max="5386" width="4.88671875" style="62" customWidth="1"/>
    <col min="5387" max="5387" width="8.6640625" style="62" bestFit="1" customWidth="1"/>
    <col min="5388" max="5629" width="9.109375" style="62"/>
    <col min="5630" max="5630" width="20" style="62" customWidth="1"/>
    <col min="5631" max="5631" width="104.109375" style="62" customWidth="1"/>
    <col min="5632" max="5632" width="9.6640625" style="62" customWidth="1"/>
    <col min="5633" max="5633" width="10.5546875" style="62" customWidth="1"/>
    <col min="5634" max="5634" width="36.88671875" style="62" customWidth="1"/>
    <col min="5635" max="5635" width="37.33203125" style="62" customWidth="1"/>
    <col min="5636" max="5636" width="5.109375" style="62" bestFit="1" customWidth="1"/>
    <col min="5637" max="5637" width="14.6640625" style="62" customWidth="1"/>
    <col min="5638" max="5639" width="4.88671875" style="62" customWidth="1"/>
    <col min="5640" max="5640" width="6.33203125" style="62" bestFit="1" customWidth="1"/>
    <col min="5641" max="5641" width="12" style="62" bestFit="1" customWidth="1"/>
    <col min="5642" max="5642" width="4.88671875" style="62" customWidth="1"/>
    <col min="5643" max="5643" width="8.6640625" style="62" bestFit="1" customWidth="1"/>
    <col min="5644" max="5885" width="9.109375" style="62"/>
    <col min="5886" max="5886" width="20" style="62" customWidth="1"/>
    <col min="5887" max="5887" width="104.109375" style="62" customWidth="1"/>
    <col min="5888" max="5888" width="9.6640625" style="62" customWidth="1"/>
    <col min="5889" max="5889" width="10.5546875" style="62" customWidth="1"/>
    <col min="5890" max="5890" width="36.88671875" style="62" customWidth="1"/>
    <col min="5891" max="5891" width="37.33203125" style="62" customWidth="1"/>
    <col min="5892" max="5892" width="5.109375" style="62" bestFit="1" customWidth="1"/>
    <col min="5893" max="5893" width="14.6640625" style="62" customWidth="1"/>
    <col min="5894" max="5895" width="4.88671875" style="62" customWidth="1"/>
    <col min="5896" max="5896" width="6.33203125" style="62" bestFit="1" customWidth="1"/>
    <col min="5897" max="5897" width="12" style="62" bestFit="1" customWidth="1"/>
    <col min="5898" max="5898" width="4.88671875" style="62" customWidth="1"/>
    <col min="5899" max="5899" width="8.6640625" style="62" bestFit="1" customWidth="1"/>
    <col min="5900" max="6141" width="9.109375" style="62"/>
    <col min="6142" max="6142" width="20" style="62" customWidth="1"/>
    <col min="6143" max="6143" width="104.109375" style="62" customWidth="1"/>
    <col min="6144" max="6144" width="9.6640625" style="62" customWidth="1"/>
    <col min="6145" max="6145" width="10.5546875" style="62" customWidth="1"/>
    <col min="6146" max="6146" width="36.88671875" style="62" customWidth="1"/>
    <col min="6147" max="6147" width="37.33203125" style="62" customWidth="1"/>
    <col min="6148" max="6148" width="5.109375" style="62" bestFit="1" customWidth="1"/>
    <col min="6149" max="6149" width="14.6640625" style="62" customWidth="1"/>
    <col min="6150" max="6151" width="4.88671875" style="62" customWidth="1"/>
    <col min="6152" max="6152" width="6.33203125" style="62" bestFit="1" customWidth="1"/>
    <col min="6153" max="6153" width="12" style="62" bestFit="1" customWidth="1"/>
    <col min="6154" max="6154" width="4.88671875" style="62" customWidth="1"/>
    <col min="6155" max="6155" width="8.6640625" style="62" bestFit="1" customWidth="1"/>
    <col min="6156" max="6397" width="9.109375" style="62"/>
    <col min="6398" max="6398" width="20" style="62" customWidth="1"/>
    <col min="6399" max="6399" width="104.109375" style="62" customWidth="1"/>
    <col min="6400" max="6400" width="9.6640625" style="62" customWidth="1"/>
    <col min="6401" max="6401" width="10.5546875" style="62" customWidth="1"/>
    <col min="6402" max="6402" width="36.88671875" style="62" customWidth="1"/>
    <col min="6403" max="6403" width="37.33203125" style="62" customWidth="1"/>
    <col min="6404" max="6404" width="5.109375" style="62" bestFit="1" customWidth="1"/>
    <col min="6405" max="6405" width="14.6640625" style="62" customWidth="1"/>
    <col min="6406" max="6407" width="4.88671875" style="62" customWidth="1"/>
    <col min="6408" max="6408" width="6.33203125" style="62" bestFit="1" customWidth="1"/>
    <col min="6409" max="6409" width="12" style="62" bestFit="1" customWidth="1"/>
    <col min="6410" max="6410" width="4.88671875" style="62" customWidth="1"/>
    <col min="6411" max="6411" width="8.6640625" style="62" bestFit="1" customWidth="1"/>
    <col min="6412" max="6653" width="9.109375" style="62"/>
    <col min="6654" max="6654" width="20" style="62" customWidth="1"/>
    <col min="6655" max="6655" width="104.109375" style="62" customWidth="1"/>
    <col min="6656" max="6656" width="9.6640625" style="62" customWidth="1"/>
    <col min="6657" max="6657" width="10.5546875" style="62" customWidth="1"/>
    <col min="6658" max="6658" width="36.88671875" style="62" customWidth="1"/>
    <col min="6659" max="6659" width="37.33203125" style="62" customWidth="1"/>
    <col min="6660" max="6660" width="5.109375" style="62" bestFit="1" customWidth="1"/>
    <col min="6661" max="6661" width="14.6640625" style="62" customWidth="1"/>
    <col min="6662" max="6663" width="4.88671875" style="62" customWidth="1"/>
    <col min="6664" max="6664" width="6.33203125" style="62" bestFit="1" customWidth="1"/>
    <col min="6665" max="6665" width="12" style="62" bestFit="1" customWidth="1"/>
    <col min="6666" max="6666" width="4.88671875" style="62" customWidth="1"/>
    <col min="6667" max="6667" width="8.6640625" style="62" bestFit="1" customWidth="1"/>
    <col min="6668" max="6909" width="9.109375" style="62"/>
    <col min="6910" max="6910" width="20" style="62" customWidth="1"/>
    <col min="6911" max="6911" width="104.109375" style="62" customWidth="1"/>
    <col min="6912" max="6912" width="9.6640625" style="62" customWidth="1"/>
    <col min="6913" max="6913" width="10.5546875" style="62" customWidth="1"/>
    <col min="6914" max="6914" width="36.88671875" style="62" customWidth="1"/>
    <col min="6915" max="6915" width="37.33203125" style="62" customWidth="1"/>
    <col min="6916" max="6916" width="5.109375" style="62" bestFit="1" customWidth="1"/>
    <col min="6917" max="6917" width="14.6640625" style="62" customWidth="1"/>
    <col min="6918" max="6919" width="4.88671875" style="62" customWidth="1"/>
    <col min="6920" max="6920" width="6.33203125" style="62" bestFit="1" customWidth="1"/>
    <col min="6921" max="6921" width="12" style="62" bestFit="1" customWidth="1"/>
    <col min="6922" max="6922" width="4.88671875" style="62" customWidth="1"/>
    <col min="6923" max="6923" width="8.6640625" style="62" bestFit="1" customWidth="1"/>
    <col min="6924" max="7165" width="9.109375" style="62"/>
    <col min="7166" max="7166" width="20" style="62" customWidth="1"/>
    <col min="7167" max="7167" width="104.109375" style="62" customWidth="1"/>
    <col min="7168" max="7168" width="9.6640625" style="62" customWidth="1"/>
    <col min="7169" max="7169" width="10.5546875" style="62" customWidth="1"/>
    <col min="7170" max="7170" width="36.88671875" style="62" customWidth="1"/>
    <col min="7171" max="7171" width="37.33203125" style="62" customWidth="1"/>
    <col min="7172" max="7172" width="5.109375" style="62" bestFit="1" customWidth="1"/>
    <col min="7173" max="7173" width="14.6640625" style="62" customWidth="1"/>
    <col min="7174" max="7175" width="4.88671875" style="62" customWidth="1"/>
    <col min="7176" max="7176" width="6.33203125" style="62" bestFit="1" customWidth="1"/>
    <col min="7177" max="7177" width="12" style="62" bestFit="1" customWidth="1"/>
    <col min="7178" max="7178" width="4.88671875" style="62" customWidth="1"/>
    <col min="7179" max="7179" width="8.6640625" style="62" bestFit="1" customWidth="1"/>
    <col min="7180" max="7421" width="9.109375" style="62"/>
    <col min="7422" max="7422" width="20" style="62" customWidth="1"/>
    <col min="7423" max="7423" width="104.109375" style="62" customWidth="1"/>
    <col min="7424" max="7424" width="9.6640625" style="62" customWidth="1"/>
    <col min="7425" max="7425" width="10.5546875" style="62" customWidth="1"/>
    <col min="7426" max="7426" width="36.88671875" style="62" customWidth="1"/>
    <col min="7427" max="7427" width="37.33203125" style="62" customWidth="1"/>
    <col min="7428" max="7428" width="5.109375" style="62" bestFit="1" customWidth="1"/>
    <col min="7429" max="7429" width="14.6640625" style="62" customWidth="1"/>
    <col min="7430" max="7431" width="4.88671875" style="62" customWidth="1"/>
    <col min="7432" max="7432" width="6.33203125" style="62" bestFit="1" customWidth="1"/>
    <col min="7433" max="7433" width="12" style="62" bestFit="1" customWidth="1"/>
    <col min="7434" max="7434" width="4.88671875" style="62" customWidth="1"/>
    <col min="7435" max="7435" width="8.6640625" style="62" bestFit="1" customWidth="1"/>
    <col min="7436" max="7677" width="9.109375" style="62"/>
    <col min="7678" max="7678" width="20" style="62" customWidth="1"/>
    <col min="7679" max="7679" width="104.109375" style="62" customWidth="1"/>
    <col min="7680" max="7680" width="9.6640625" style="62" customWidth="1"/>
    <col min="7681" max="7681" width="10.5546875" style="62" customWidth="1"/>
    <col min="7682" max="7682" width="36.88671875" style="62" customWidth="1"/>
    <col min="7683" max="7683" width="37.33203125" style="62" customWidth="1"/>
    <col min="7684" max="7684" width="5.109375" style="62" bestFit="1" customWidth="1"/>
    <col min="7685" max="7685" width="14.6640625" style="62" customWidth="1"/>
    <col min="7686" max="7687" width="4.88671875" style="62" customWidth="1"/>
    <col min="7688" max="7688" width="6.33203125" style="62" bestFit="1" customWidth="1"/>
    <col min="7689" max="7689" width="12" style="62" bestFit="1" customWidth="1"/>
    <col min="7690" max="7690" width="4.88671875" style="62" customWidth="1"/>
    <col min="7691" max="7691" width="8.6640625" style="62" bestFit="1" customWidth="1"/>
    <col min="7692" max="7933" width="9.109375" style="62"/>
    <col min="7934" max="7934" width="20" style="62" customWidth="1"/>
    <col min="7935" max="7935" width="104.109375" style="62" customWidth="1"/>
    <col min="7936" max="7936" width="9.6640625" style="62" customWidth="1"/>
    <col min="7937" max="7937" width="10.5546875" style="62" customWidth="1"/>
    <col min="7938" max="7938" width="36.88671875" style="62" customWidth="1"/>
    <col min="7939" max="7939" width="37.33203125" style="62" customWidth="1"/>
    <col min="7940" max="7940" width="5.109375" style="62" bestFit="1" customWidth="1"/>
    <col min="7941" max="7941" width="14.6640625" style="62" customWidth="1"/>
    <col min="7942" max="7943" width="4.88671875" style="62" customWidth="1"/>
    <col min="7944" max="7944" width="6.33203125" style="62" bestFit="1" customWidth="1"/>
    <col min="7945" max="7945" width="12" style="62" bestFit="1" customWidth="1"/>
    <col min="7946" max="7946" width="4.88671875" style="62" customWidth="1"/>
    <col min="7947" max="7947" width="8.6640625" style="62" bestFit="1" customWidth="1"/>
    <col min="7948" max="8189" width="9.109375" style="62"/>
    <col min="8190" max="8190" width="20" style="62" customWidth="1"/>
    <col min="8191" max="8191" width="104.109375" style="62" customWidth="1"/>
    <col min="8192" max="8192" width="9.6640625" style="62" customWidth="1"/>
    <col min="8193" max="8193" width="10.5546875" style="62" customWidth="1"/>
    <col min="8194" max="8194" width="36.88671875" style="62" customWidth="1"/>
    <col min="8195" max="8195" width="37.33203125" style="62" customWidth="1"/>
    <col min="8196" max="8196" width="5.109375" style="62" bestFit="1" customWidth="1"/>
    <col min="8197" max="8197" width="14.6640625" style="62" customWidth="1"/>
    <col min="8198" max="8199" width="4.88671875" style="62" customWidth="1"/>
    <col min="8200" max="8200" width="6.33203125" style="62" bestFit="1" customWidth="1"/>
    <col min="8201" max="8201" width="12" style="62" bestFit="1" customWidth="1"/>
    <col min="8202" max="8202" width="4.88671875" style="62" customWidth="1"/>
    <col min="8203" max="8203" width="8.6640625" style="62" bestFit="1" customWidth="1"/>
    <col min="8204" max="8445" width="9.109375" style="62"/>
    <col min="8446" max="8446" width="20" style="62" customWidth="1"/>
    <col min="8447" max="8447" width="104.109375" style="62" customWidth="1"/>
    <col min="8448" max="8448" width="9.6640625" style="62" customWidth="1"/>
    <col min="8449" max="8449" width="10.5546875" style="62" customWidth="1"/>
    <col min="8450" max="8450" width="36.88671875" style="62" customWidth="1"/>
    <col min="8451" max="8451" width="37.33203125" style="62" customWidth="1"/>
    <col min="8452" max="8452" width="5.109375" style="62" bestFit="1" customWidth="1"/>
    <col min="8453" max="8453" width="14.6640625" style="62" customWidth="1"/>
    <col min="8454" max="8455" width="4.88671875" style="62" customWidth="1"/>
    <col min="8456" max="8456" width="6.33203125" style="62" bestFit="1" customWidth="1"/>
    <col min="8457" max="8457" width="12" style="62" bestFit="1" customWidth="1"/>
    <col min="8458" max="8458" width="4.88671875" style="62" customWidth="1"/>
    <col min="8459" max="8459" width="8.6640625" style="62" bestFit="1" customWidth="1"/>
    <col min="8460" max="8701" width="9.109375" style="62"/>
    <col min="8702" max="8702" width="20" style="62" customWidth="1"/>
    <col min="8703" max="8703" width="104.109375" style="62" customWidth="1"/>
    <col min="8704" max="8704" width="9.6640625" style="62" customWidth="1"/>
    <col min="8705" max="8705" width="10.5546875" style="62" customWidth="1"/>
    <col min="8706" max="8706" width="36.88671875" style="62" customWidth="1"/>
    <col min="8707" max="8707" width="37.33203125" style="62" customWidth="1"/>
    <col min="8708" max="8708" width="5.109375" style="62" bestFit="1" customWidth="1"/>
    <col min="8709" max="8709" width="14.6640625" style="62" customWidth="1"/>
    <col min="8710" max="8711" width="4.88671875" style="62" customWidth="1"/>
    <col min="8712" max="8712" width="6.33203125" style="62" bestFit="1" customWidth="1"/>
    <col min="8713" max="8713" width="12" style="62" bestFit="1" customWidth="1"/>
    <col min="8714" max="8714" width="4.88671875" style="62" customWidth="1"/>
    <col min="8715" max="8715" width="8.6640625" style="62" bestFit="1" customWidth="1"/>
    <col min="8716" max="8957" width="9.109375" style="62"/>
    <col min="8958" max="8958" width="20" style="62" customWidth="1"/>
    <col min="8959" max="8959" width="104.109375" style="62" customWidth="1"/>
    <col min="8960" max="8960" width="9.6640625" style="62" customWidth="1"/>
    <col min="8961" max="8961" width="10.5546875" style="62" customWidth="1"/>
    <col min="8962" max="8962" width="36.88671875" style="62" customWidth="1"/>
    <col min="8963" max="8963" width="37.33203125" style="62" customWidth="1"/>
    <col min="8964" max="8964" width="5.109375" style="62" bestFit="1" customWidth="1"/>
    <col min="8965" max="8965" width="14.6640625" style="62" customWidth="1"/>
    <col min="8966" max="8967" width="4.88671875" style="62" customWidth="1"/>
    <col min="8968" max="8968" width="6.33203125" style="62" bestFit="1" customWidth="1"/>
    <col min="8969" max="8969" width="12" style="62" bestFit="1" customWidth="1"/>
    <col min="8970" max="8970" width="4.88671875" style="62" customWidth="1"/>
    <col min="8971" max="8971" width="8.6640625" style="62" bestFit="1" customWidth="1"/>
    <col min="8972" max="9213" width="9.109375" style="62"/>
    <col min="9214" max="9214" width="20" style="62" customWidth="1"/>
    <col min="9215" max="9215" width="104.109375" style="62" customWidth="1"/>
    <col min="9216" max="9216" width="9.6640625" style="62" customWidth="1"/>
    <col min="9217" max="9217" width="10.5546875" style="62" customWidth="1"/>
    <col min="9218" max="9218" width="36.88671875" style="62" customWidth="1"/>
    <col min="9219" max="9219" width="37.33203125" style="62" customWidth="1"/>
    <col min="9220" max="9220" width="5.109375" style="62" bestFit="1" customWidth="1"/>
    <col min="9221" max="9221" width="14.6640625" style="62" customWidth="1"/>
    <col min="9222" max="9223" width="4.88671875" style="62" customWidth="1"/>
    <col min="9224" max="9224" width="6.33203125" style="62" bestFit="1" customWidth="1"/>
    <col min="9225" max="9225" width="12" style="62" bestFit="1" customWidth="1"/>
    <col min="9226" max="9226" width="4.88671875" style="62" customWidth="1"/>
    <col min="9227" max="9227" width="8.6640625" style="62" bestFit="1" customWidth="1"/>
    <col min="9228" max="9469" width="9.109375" style="62"/>
    <col min="9470" max="9470" width="20" style="62" customWidth="1"/>
    <col min="9471" max="9471" width="104.109375" style="62" customWidth="1"/>
    <col min="9472" max="9472" width="9.6640625" style="62" customWidth="1"/>
    <col min="9473" max="9473" width="10.5546875" style="62" customWidth="1"/>
    <col min="9474" max="9474" width="36.88671875" style="62" customWidth="1"/>
    <col min="9475" max="9475" width="37.33203125" style="62" customWidth="1"/>
    <col min="9476" max="9476" width="5.109375" style="62" bestFit="1" customWidth="1"/>
    <col min="9477" max="9477" width="14.6640625" style="62" customWidth="1"/>
    <col min="9478" max="9479" width="4.88671875" style="62" customWidth="1"/>
    <col min="9480" max="9480" width="6.33203125" style="62" bestFit="1" customWidth="1"/>
    <col min="9481" max="9481" width="12" style="62" bestFit="1" customWidth="1"/>
    <col min="9482" max="9482" width="4.88671875" style="62" customWidth="1"/>
    <col min="9483" max="9483" width="8.6640625" style="62" bestFit="1" customWidth="1"/>
    <col min="9484" max="9725" width="9.109375" style="62"/>
    <col min="9726" max="9726" width="20" style="62" customWidth="1"/>
    <col min="9727" max="9727" width="104.109375" style="62" customWidth="1"/>
    <col min="9728" max="9728" width="9.6640625" style="62" customWidth="1"/>
    <col min="9729" max="9729" width="10.5546875" style="62" customWidth="1"/>
    <col min="9730" max="9730" width="36.88671875" style="62" customWidth="1"/>
    <col min="9731" max="9731" width="37.33203125" style="62" customWidth="1"/>
    <col min="9732" max="9732" width="5.109375" style="62" bestFit="1" customWidth="1"/>
    <col min="9733" max="9733" width="14.6640625" style="62" customWidth="1"/>
    <col min="9734" max="9735" width="4.88671875" style="62" customWidth="1"/>
    <col min="9736" max="9736" width="6.33203125" style="62" bestFit="1" customWidth="1"/>
    <col min="9737" max="9737" width="12" style="62" bestFit="1" customWidth="1"/>
    <col min="9738" max="9738" width="4.88671875" style="62" customWidth="1"/>
    <col min="9739" max="9739" width="8.6640625" style="62" bestFit="1" customWidth="1"/>
    <col min="9740" max="9981" width="9.109375" style="62"/>
    <col min="9982" max="9982" width="20" style="62" customWidth="1"/>
    <col min="9983" max="9983" width="104.109375" style="62" customWidth="1"/>
    <col min="9984" max="9984" width="9.6640625" style="62" customWidth="1"/>
    <col min="9985" max="9985" width="10.5546875" style="62" customWidth="1"/>
    <col min="9986" max="9986" width="36.88671875" style="62" customWidth="1"/>
    <col min="9987" max="9987" width="37.33203125" style="62" customWidth="1"/>
    <col min="9988" max="9988" width="5.109375" style="62" bestFit="1" customWidth="1"/>
    <col min="9989" max="9989" width="14.6640625" style="62" customWidth="1"/>
    <col min="9990" max="9991" width="4.88671875" style="62" customWidth="1"/>
    <col min="9992" max="9992" width="6.33203125" style="62" bestFit="1" customWidth="1"/>
    <col min="9993" max="9993" width="12" style="62" bestFit="1" customWidth="1"/>
    <col min="9994" max="9994" width="4.88671875" style="62" customWidth="1"/>
    <col min="9995" max="9995" width="8.6640625" style="62" bestFit="1" customWidth="1"/>
    <col min="9996" max="10237" width="9.109375" style="62"/>
    <col min="10238" max="10238" width="20" style="62" customWidth="1"/>
    <col min="10239" max="10239" width="104.109375" style="62" customWidth="1"/>
    <col min="10240" max="10240" width="9.6640625" style="62" customWidth="1"/>
    <col min="10241" max="10241" width="10.5546875" style="62" customWidth="1"/>
    <col min="10242" max="10242" width="36.88671875" style="62" customWidth="1"/>
    <col min="10243" max="10243" width="37.33203125" style="62" customWidth="1"/>
    <col min="10244" max="10244" width="5.109375" style="62" bestFit="1" customWidth="1"/>
    <col min="10245" max="10245" width="14.6640625" style="62" customWidth="1"/>
    <col min="10246" max="10247" width="4.88671875" style="62" customWidth="1"/>
    <col min="10248" max="10248" width="6.33203125" style="62" bestFit="1" customWidth="1"/>
    <col min="10249" max="10249" width="12" style="62" bestFit="1" customWidth="1"/>
    <col min="10250" max="10250" width="4.88671875" style="62" customWidth="1"/>
    <col min="10251" max="10251" width="8.6640625" style="62" bestFit="1" customWidth="1"/>
    <col min="10252" max="10493" width="9.109375" style="62"/>
    <col min="10494" max="10494" width="20" style="62" customWidth="1"/>
    <col min="10495" max="10495" width="104.109375" style="62" customWidth="1"/>
    <col min="10496" max="10496" width="9.6640625" style="62" customWidth="1"/>
    <col min="10497" max="10497" width="10.5546875" style="62" customWidth="1"/>
    <col min="10498" max="10498" width="36.88671875" style="62" customWidth="1"/>
    <col min="10499" max="10499" width="37.33203125" style="62" customWidth="1"/>
    <col min="10500" max="10500" width="5.109375" style="62" bestFit="1" customWidth="1"/>
    <col min="10501" max="10501" width="14.6640625" style="62" customWidth="1"/>
    <col min="10502" max="10503" width="4.88671875" style="62" customWidth="1"/>
    <col min="10504" max="10504" width="6.33203125" style="62" bestFit="1" customWidth="1"/>
    <col min="10505" max="10505" width="12" style="62" bestFit="1" customWidth="1"/>
    <col min="10506" max="10506" width="4.88671875" style="62" customWidth="1"/>
    <col min="10507" max="10507" width="8.6640625" style="62" bestFit="1" customWidth="1"/>
    <col min="10508" max="10749" width="9.109375" style="62"/>
    <col min="10750" max="10750" width="20" style="62" customWidth="1"/>
    <col min="10751" max="10751" width="104.109375" style="62" customWidth="1"/>
    <col min="10752" max="10752" width="9.6640625" style="62" customWidth="1"/>
    <col min="10753" max="10753" width="10.5546875" style="62" customWidth="1"/>
    <col min="10754" max="10754" width="36.88671875" style="62" customWidth="1"/>
    <col min="10755" max="10755" width="37.33203125" style="62" customWidth="1"/>
    <col min="10756" max="10756" width="5.109375" style="62" bestFit="1" customWidth="1"/>
    <col min="10757" max="10757" width="14.6640625" style="62" customWidth="1"/>
    <col min="10758" max="10759" width="4.88671875" style="62" customWidth="1"/>
    <col min="10760" max="10760" width="6.33203125" style="62" bestFit="1" customWidth="1"/>
    <col min="10761" max="10761" width="12" style="62" bestFit="1" customWidth="1"/>
    <col min="10762" max="10762" width="4.88671875" style="62" customWidth="1"/>
    <col min="10763" max="10763" width="8.6640625" style="62" bestFit="1" customWidth="1"/>
    <col min="10764" max="11005" width="9.109375" style="62"/>
    <col min="11006" max="11006" width="20" style="62" customWidth="1"/>
    <col min="11007" max="11007" width="104.109375" style="62" customWidth="1"/>
    <col min="11008" max="11008" width="9.6640625" style="62" customWidth="1"/>
    <col min="11009" max="11009" width="10.5546875" style="62" customWidth="1"/>
    <col min="11010" max="11010" width="36.88671875" style="62" customWidth="1"/>
    <col min="11011" max="11011" width="37.33203125" style="62" customWidth="1"/>
    <col min="11012" max="11012" width="5.109375" style="62" bestFit="1" customWidth="1"/>
    <col min="11013" max="11013" width="14.6640625" style="62" customWidth="1"/>
    <col min="11014" max="11015" width="4.88671875" style="62" customWidth="1"/>
    <col min="11016" max="11016" width="6.33203125" style="62" bestFit="1" customWidth="1"/>
    <col min="11017" max="11017" width="12" style="62" bestFit="1" customWidth="1"/>
    <col min="11018" max="11018" width="4.88671875" style="62" customWidth="1"/>
    <col min="11019" max="11019" width="8.6640625" style="62" bestFit="1" customWidth="1"/>
    <col min="11020" max="11261" width="9.109375" style="62"/>
    <col min="11262" max="11262" width="20" style="62" customWidth="1"/>
    <col min="11263" max="11263" width="104.109375" style="62" customWidth="1"/>
    <col min="11264" max="11264" width="9.6640625" style="62" customWidth="1"/>
    <col min="11265" max="11265" width="10.5546875" style="62" customWidth="1"/>
    <col min="11266" max="11266" width="36.88671875" style="62" customWidth="1"/>
    <col min="11267" max="11267" width="37.33203125" style="62" customWidth="1"/>
    <col min="11268" max="11268" width="5.109375" style="62" bestFit="1" customWidth="1"/>
    <col min="11269" max="11269" width="14.6640625" style="62" customWidth="1"/>
    <col min="11270" max="11271" width="4.88671875" style="62" customWidth="1"/>
    <col min="11272" max="11272" width="6.33203125" style="62" bestFit="1" customWidth="1"/>
    <col min="11273" max="11273" width="12" style="62" bestFit="1" customWidth="1"/>
    <col min="11274" max="11274" width="4.88671875" style="62" customWidth="1"/>
    <col min="11275" max="11275" width="8.6640625" style="62" bestFit="1" customWidth="1"/>
    <col min="11276" max="11517" width="9.109375" style="62"/>
    <col min="11518" max="11518" width="20" style="62" customWidth="1"/>
    <col min="11519" max="11519" width="104.109375" style="62" customWidth="1"/>
    <col min="11520" max="11520" width="9.6640625" style="62" customWidth="1"/>
    <col min="11521" max="11521" width="10.5546875" style="62" customWidth="1"/>
    <col min="11522" max="11522" width="36.88671875" style="62" customWidth="1"/>
    <col min="11523" max="11523" width="37.33203125" style="62" customWidth="1"/>
    <col min="11524" max="11524" width="5.109375" style="62" bestFit="1" customWidth="1"/>
    <col min="11525" max="11525" width="14.6640625" style="62" customWidth="1"/>
    <col min="11526" max="11527" width="4.88671875" style="62" customWidth="1"/>
    <col min="11528" max="11528" width="6.33203125" style="62" bestFit="1" customWidth="1"/>
    <col min="11529" max="11529" width="12" style="62" bestFit="1" customWidth="1"/>
    <col min="11530" max="11530" width="4.88671875" style="62" customWidth="1"/>
    <col min="11531" max="11531" width="8.6640625" style="62" bestFit="1" customWidth="1"/>
    <col min="11532" max="11773" width="9.109375" style="62"/>
    <col min="11774" max="11774" width="20" style="62" customWidth="1"/>
    <col min="11775" max="11775" width="104.109375" style="62" customWidth="1"/>
    <col min="11776" max="11776" width="9.6640625" style="62" customWidth="1"/>
    <col min="11777" max="11777" width="10.5546875" style="62" customWidth="1"/>
    <col min="11778" max="11778" width="36.88671875" style="62" customWidth="1"/>
    <col min="11779" max="11779" width="37.33203125" style="62" customWidth="1"/>
    <col min="11780" max="11780" width="5.109375" style="62" bestFit="1" customWidth="1"/>
    <col min="11781" max="11781" width="14.6640625" style="62" customWidth="1"/>
    <col min="11782" max="11783" width="4.88671875" style="62" customWidth="1"/>
    <col min="11784" max="11784" width="6.33203125" style="62" bestFit="1" customWidth="1"/>
    <col min="11785" max="11785" width="12" style="62" bestFit="1" customWidth="1"/>
    <col min="11786" max="11786" width="4.88671875" style="62" customWidth="1"/>
    <col min="11787" max="11787" width="8.6640625" style="62" bestFit="1" customWidth="1"/>
    <col min="11788" max="12029" width="9.109375" style="62"/>
    <col min="12030" max="12030" width="20" style="62" customWidth="1"/>
    <col min="12031" max="12031" width="104.109375" style="62" customWidth="1"/>
    <col min="12032" max="12032" width="9.6640625" style="62" customWidth="1"/>
    <col min="12033" max="12033" width="10.5546875" style="62" customWidth="1"/>
    <col min="12034" max="12034" width="36.88671875" style="62" customWidth="1"/>
    <col min="12035" max="12035" width="37.33203125" style="62" customWidth="1"/>
    <col min="12036" max="12036" width="5.109375" style="62" bestFit="1" customWidth="1"/>
    <col min="12037" max="12037" width="14.6640625" style="62" customWidth="1"/>
    <col min="12038" max="12039" width="4.88671875" style="62" customWidth="1"/>
    <col min="12040" max="12040" width="6.33203125" style="62" bestFit="1" customWidth="1"/>
    <col min="12041" max="12041" width="12" style="62" bestFit="1" customWidth="1"/>
    <col min="12042" max="12042" width="4.88671875" style="62" customWidth="1"/>
    <col min="12043" max="12043" width="8.6640625" style="62" bestFit="1" customWidth="1"/>
    <col min="12044" max="12285" width="9.109375" style="62"/>
    <col min="12286" max="12286" width="20" style="62" customWidth="1"/>
    <col min="12287" max="12287" width="104.109375" style="62" customWidth="1"/>
    <col min="12288" max="12288" width="9.6640625" style="62" customWidth="1"/>
    <col min="12289" max="12289" width="10.5546875" style="62" customWidth="1"/>
    <col min="12290" max="12290" width="36.88671875" style="62" customWidth="1"/>
    <col min="12291" max="12291" width="37.33203125" style="62" customWidth="1"/>
    <col min="12292" max="12292" width="5.109375" style="62" bestFit="1" customWidth="1"/>
    <col min="12293" max="12293" width="14.6640625" style="62" customWidth="1"/>
    <col min="12294" max="12295" width="4.88671875" style="62" customWidth="1"/>
    <col min="12296" max="12296" width="6.33203125" style="62" bestFit="1" customWidth="1"/>
    <col min="12297" max="12297" width="12" style="62" bestFit="1" customWidth="1"/>
    <col min="12298" max="12298" width="4.88671875" style="62" customWidth="1"/>
    <col min="12299" max="12299" width="8.6640625" style="62" bestFit="1" customWidth="1"/>
    <col min="12300" max="12541" width="9.109375" style="62"/>
    <col min="12542" max="12542" width="20" style="62" customWidth="1"/>
    <col min="12543" max="12543" width="104.109375" style="62" customWidth="1"/>
    <col min="12544" max="12544" width="9.6640625" style="62" customWidth="1"/>
    <col min="12545" max="12545" width="10.5546875" style="62" customWidth="1"/>
    <col min="12546" max="12546" width="36.88671875" style="62" customWidth="1"/>
    <col min="12547" max="12547" width="37.33203125" style="62" customWidth="1"/>
    <col min="12548" max="12548" width="5.109375" style="62" bestFit="1" customWidth="1"/>
    <col min="12549" max="12549" width="14.6640625" style="62" customWidth="1"/>
    <col min="12550" max="12551" width="4.88671875" style="62" customWidth="1"/>
    <col min="12552" max="12552" width="6.33203125" style="62" bestFit="1" customWidth="1"/>
    <col min="12553" max="12553" width="12" style="62" bestFit="1" customWidth="1"/>
    <col min="12554" max="12554" width="4.88671875" style="62" customWidth="1"/>
    <col min="12555" max="12555" width="8.6640625" style="62" bestFit="1" customWidth="1"/>
    <col min="12556" max="12797" width="9.109375" style="62"/>
    <col min="12798" max="12798" width="20" style="62" customWidth="1"/>
    <col min="12799" max="12799" width="104.109375" style="62" customWidth="1"/>
    <col min="12800" max="12800" width="9.6640625" style="62" customWidth="1"/>
    <col min="12801" max="12801" width="10.5546875" style="62" customWidth="1"/>
    <col min="12802" max="12802" width="36.88671875" style="62" customWidth="1"/>
    <col min="12803" max="12803" width="37.33203125" style="62" customWidth="1"/>
    <col min="12804" max="12804" width="5.109375" style="62" bestFit="1" customWidth="1"/>
    <col min="12805" max="12805" width="14.6640625" style="62" customWidth="1"/>
    <col min="12806" max="12807" width="4.88671875" style="62" customWidth="1"/>
    <col min="12808" max="12808" width="6.33203125" style="62" bestFit="1" customWidth="1"/>
    <col min="12809" max="12809" width="12" style="62" bestFit="1" customWidth="1"/>
    <col min="12810" max="12810" width="4.88671875" style="62" customWidth="1"/>
    <col min="12811" max="12811" width="8.6640625" style="62" bestFit="1" customWidth="1"/>
    <col min="12812" max="13053" width="9.109375" style="62"/>
    <col min="13054" max="13054" width="20" style="62" customWidth="1"/>
    <col min="13055" max="13055" width="104.109375" style="62" customWidth="1"/>
    <col min="13056" max="13056" width="9.6640625" style="62" customWidth="1"/>
    <col min="13057" max="13057" width="10.5546875" style="62" customWidth="1"/>
    <col min="13058" max="13058" width="36.88671875" style="62" customWidth="1"/>
    <col min="13059" max="13059" width="37.33203125" style="62" customWidth="1"/>
    <col min="13060" max="13060" width="5.109375" style="62" bestFit="1" customWidth="1"/>
    <col min="13061" max="13061" width="14.6640625" style="62" customWidth="1"/>
    <col min="13062" max="13063" width="4.88671875" style="62" customWidth="1"/>
    <col min="13064" max="13064" width="6.33203125" style="62" bestFit="1" customWidth="1"/>
    <col min="13065" max="13065" width="12" style="62" bestFit="1" customWidth="1"/>
    <col min="13066" max="13066" width="4.88671875" style="62" customWidth="1"/>
    <col min="13067" max="13067" width="8.6640625" style="62" bestFit="1" customWidth="1"/>
    <col min="13068" max="13309" width="9.109375" style="62"/>
    <col min="13310" max="13310" width="20" style="62" customWidth="1"/>
    <col min="13311" max="13311" width="104.109375" style="62" customWidth="1"/>
    <col min="13312" max="13312" width="9.6640625" style="62" customWidth="1"/>
    <col min="13313" max="13313" width="10.5546875" style="62" customWidth="1"/>
    <col min="13314" max="13314" width="36.88671875" style="62" customWidth="1"/>
    <col min="13315" max="13315" width="37.33203125" style="62" customWidth="1"/>
    <col min="13316" max="13316" width="5.109375" style="62" bestFit="1" customWidth="1"/>
    <col min="13317" max="13317" width="14.6640625" style="62" customWidth="1"/>
    <col min="13318" max="13319" width="4.88671875" style="62" customWidth="1"/>
    <col min="13320" max="13320" width="6.33203125" style="62" bestFit="1" customWidth="1"/>
    <col min="13321" max="13321" width="12" style="62" bestFit="1" customWidth="1"/>
    <col min="13322" max="13322" width="4.88671875" style="62" customWidth="1"/>
    <col min="13323" max="13323" width="8.6640625" style="62" bestFit="1" customWidth="1"/>
    <col min="13324" max="13565" width="9.109375" style="62"/>
    <col min="13566" max="13566" width="20" style="62" customWidth="1"/>
    <col min="13567" max="13567" width="104.109375" style="62" customWidth="1"/>
    <col min="13568" max="13568" width="9.6640625" style="62" customWidth="1"/>
    <col min="13569" max="13569" width="10.5546875" style="62" customWidth="1"/>
    <col min="13570" max="13570" width="36.88671875" style="62" customWidth="1"/>
    <col min="13571" max="13571" width="37.33203125" style="62" customWidth="1"/>
    <col min="13572" max="13572" width="5.109375" style="62" bestFit="1" customWidth="1"/>
    <col min="13573" max="13573" width="14.6640625" style="62" customWidth="1"/>
    <col min="13574" max="13575" width="4.88671875" style="62" customWidth="1"/>
    <col min="13576" max="13576" width="6.33203125" style="62" bestFit="1" customWidth="1"/>
    <col min="13577" max="13577" width="12" style="62" bestFit="1" customWidth="1"/>
    <col min="13578" max="13578" width="4.88671875" style="62" customWidth="1"/>
    <col min="13579" max="13579" width="8.6640625" style="62" bestFit="1" customWidth="1"/>
    <col min="13580" max="13821" width="9.109375" style="62"/>
    <col min="13822" max="13822" width="20" style="62" customWidth="1"/>
    <col min="13823" max="13823" width="104.109375" style="62" customWidth="1"/>
    <col min="13824" max="13824" width="9.6640625" style="62" customWidth="1"/>
    <col min="13825" max="13825" width="10.5546875" style="62" customWidth="1"/>
    <col min="13826" max="13826" width="36.88671875" style="62" customWidth="1"/>
    <col min="13827" max="13827" width="37.33203125" style="62" customWidth="1"/>
    <col min="13828" max="13828" width="5.109375" style="62" bestFit="1" customWidth="1"/>
    <col min="13829" max="13829" width="14.6640625" style="62" customWidth="1"/>
    <col min="13830" max="13831" width="4.88671875" style="62" customWidth="1"/>
    <col min="13832" max="13832" width="6.33203125" style="62" bestFit="1" customWidth="1"/>
    <col min="13833" max="13833" width="12" style="62" bestFit="1" customWidth="1"/>
    <col min="13834" max="13834" width="4.88671875" style="62" customWidth="1"/>
    <col min="13835" max="13835" width="8.6640625" style="62" bestFit="1" customWidth="1"/>
    <col min="13836" max="14077" width="9.109375" style="62"/>
    <col min="14078" max="14078" width="20" style="62" customWidth="1"/>
    <col min="14079" max="14079" width="104.109375" style="62" customWidth="1"/>
    <col min="14080" max="14080" width="9.6640625" style="62" customWidth="1"/>
    <col min="14081" max="14081" width="10.5546875" style="62" customWidth="1"/>
    <col min="14082" max="14082" width="36.88671875" style="62" customWidth="1"/>
    <col min="14083" max="14083" width="37.33203125" style="62" customWidth="1"/>
    <col min="14084" max="14084" width="5.109375" style="62" bestFit="1" customWidth="1"/>
    <col min="14085" max="14085" width="14.6640625" style="62" customWidth="1"/>
    <col min="14086" max="14087" width="4.88671875" style="62" customWidth="1"/>
    <col min="14088" max="14088" width="6.33203125" style="62" bestFit="1" customWidth="1"/>
    <col min="14089" max="14089" width="12" style="62" bestFit="1" customWidth="1"/>
    <col min="14090" max="14090" width="4.88671875" style="62" customWidth="1"/>
    <col min="14091" max="14091" width="8.6640625" style="62" bestFit="1" customWidth="1"/>
    <col min="14092" max="14333" width="9.109375" style="62"/>
    <col min="14334" max="14334" width="20" style="62" customWidth="1"/>
    <col min="14335" max="14335" width="104.109375" style="62" customWidth="1"/>
    <col min="14336" max="14336" width="9.6640625" style="62" customWidth="1"/>
    <col min="14337" max="14337" width="10.5546875" style="62" customWidth="1"/>
    <col min="14338" max="14338" width="36.88671875" style="62" customWidth="1"/>
    <col min="14339" max="14339" width="37.33203125" style="62" customWidth="1"/>
    <col min="14340" max="14340" width="5.109375" style="62" bestFit="1" customWidth="1"/>
    <col min="14341" max="14341" width="14.6640625" style="62" customWidth="1"/>
    <col min="14342" max="14343" width="4.88671875" style="62" customWidth="1"/>
    <col min="14344" max="14344" width="6.33203125" style="62" bestFit="1" customWidth="1"/>
    <col min="14345" max="14345" width="12" style="62" bestFit="1" customWidth="1"/>
    <col min="14346" max="14346" width="4.88671875" style="62" customWidth="1"/>
    <col min="14347" max="14347" width="8.6640625" style="62" bestFit="1" customWidth="1"/>
    <col min="14348" max="14589" width="9.109375" style="62"/>
    <col min="14590" max="14590" width="20" style="62" customWidth="1"/>
    <col min="14591" max="14591" width="104.109375" style="62" customWidth="1"/>
    <col min="14592" max="14592" width="9.6640625" style="62" customWidth="1"/>
    <col min="14593" max="14593" width="10.5546875" style="62" customWidth="1"/>
    <col min="14594" max="14594" width="36.88671875" style="62" customWidth="1"/>
    <col min="14595" max="14595" width="37.33203125" style="62" customWidth="1"/>
    <col min="14596" max="14596" width="5.109375" style="62" bestFit="1" customWidth="1"/>
    <col min="14597" max="14597" width="14.6640625" style="62" customWidth="1"/>
    <col min="14598" max="14599" width="4.88671875" style="62" customWidth="1"/>
    <col min="14600" max="14600" width="6.33203125" style="62" bestFit="1" customWidth="1"/>
    <col min="14601" max="14601" width="12" style="62" bestFit="1" customWidth="1"/>
    <col min="14602" max="14602" width="4.88671875" style="62" customWidth="1"/>
    <col min="14603" max="14603" width="8.6640625" style="62" bestFit="1" customWidth="1"/>
    <col min="14604" max="14845" width="9.109375" style="62"/>
    <col min="14846" max="14846" width="20" style="62" customWidth="1"/>
    <col min="14847" max="14847" width="104.109375" style="62" customWidth="1"/>
    <col min="14848" max="14848" width="9.6640625" style="62" customWidth="1"/>
    <col min="14849" max="14849" width="10.5546875" style="62" customWidth="1"/>
    <col min="14850" max="14850" width="36.88671875" style="62" customWidth="1"/>
    <col min="14851" max="14851" width="37.33203125" style="62" customWidth="1"/>
    <col min="14852" max="14852" width="5.109375" style="62" bestFit="1" customWidth="1"/>
    <col min="14853" max="14853" width="14.6640625" style="62" customWidth="1"/>
    <col min="14854" max="14855" width="4.88671875" style="62" customWidth="1"/>
    <col min="14856" max="14856" width="6.33203125" style="62" bestFit="1" customWidth="1"/>
    <col min="14857" max="14857" width="12" style="62" bestFit="1" customWidth="1"/>
    <col min="14858" max="14858" width="4.88671875" style="62" customWidth="1"/>
    <col min="14859" max="14859" width="8.6640625" style="62" bestFit="1" customWidth="1"/>
    <col min="14860" max="15101" width="9.109375" style="62"/>
    <col min="15102" max="15102" width="20" style="62" customWidth="1"/>
    <col min="15103" max="15103" width="104.109375" style="62" customWidth="1"/>
    <col min="15104" max="15104" width="9.6640625" style="62" customWidth="1"/>
    <col min="15105" max="15105" width="10.5546875" style="62" customWidth="1"/>
    <col min="15106" max="15106" width="36.88671875" style="62" customWidth="1"/>
    <col min="15107" max="15107" width="37.33203125" style="62" customWidth="1"/>
    <col min="15108" max="15108" width="5.109375" style="62" bestFit="1" customWidth="1"/>
    <col min="15109" max="15109" width="14.6640625" style="62" customWidth="1"/>
    <col min="15110" max="15111" width="4.88671875" style="62" customWidth="1"/>
    <col min="15112" max="15112" width="6.33203125" style="62" bestFit="1" customWidth="1"/>
    <col min="15113" max="15113" width="12" style="62" bestFit="1" customWidth="1"/>
    <col min="15114" max="15114" width="4.88671875" style="62" customWidth="1"/>
    <col min="15115" max="15115" width="8.6640625" style="62" bestFit="1" customWidth="1"/>
    <col min="15116" max="15357" width="9.109375" style="62"/>
    <col min="15358" max="15358" width="20" style="62" customWidth="1"/>
    <col min="15359" max="15359" width="104.109375" style="62" customWidth="1"/>
    <col min="15360" max="15360" width="9.6640625" style="62" customWidth="1"/>
    <col min="15361" max="15361" width="10.5546875" style="62" customWidth="1"/>
    <col min="15362" max="15362" width="36.88671875" style="62" customWidth="1"/>
    <col min="15363" max="15363" width="37.33203125" style="62" customWidth="1"/>
    <col min="15364" max="15364" width="5.109375" style="62" bestFit="1" customWidth="1"/>
    <col min="15365" max="15365" width="14.6640625" style="62" customWidth="1"/>
    <col min="15366" max="15367" width="4.88671875" style="62" customWidth="1"/>
    <col min="15368" max="15368" width="6.33203125" style="62" bestFit="1" customWidth="1"/>
    <col min="15369" max="15369" width="12" style="62" bestFit="1" customWidth="1"/>
    <col min="15370" max="15370" width="4.88671875" style="62" customWidth="1"/>
    <col min="15371" max="15371" width="8.6640625" style="62" bestFit="1" customWidth="1"/>
    <col min="15372" max="15613" width="9.109375" style="62"/>
    <col min="15614" max="15614" width="20" style="62" customWidth="1"/>
    <col min="15615" max="15615" width="104.109375" style="62" customWidth="1"/>
    <col min="15616" max="15616" width="9.6640625" style="62" customWidth="1"/>
    <col min="15617" max="15617" width="10.5546875" style="62" customWidth="1"/>
    <col min="15618" max="15618" width="36.88671875" style="62" customWidth="1"/>
    <col min="15619" max="15619" width="37.33203125" style="62" customWidth="1"/>
    <col min="15620" max="15620" width="5.109375" style="62" bestFit="1" customWidth="1"/>
    <col min="15621" max="15621" width="14.6640625" style="62" customWidth="1"/>
    <col min="15622" max="15623" width="4.88671875" style="62" customWidth="1"/>
    <col min="15624" max="15624" width="6.33203125" style="62" bestFit="1" customWidth="1"/>
    <col min="15625" max="15625" width="12" style="62" bestFit="1" customWidth="1"/>
    <col min="15626" max="15626" width="4.88671875" style="62" customWidth="1"/>
    <col min="15627" max="15627" width="8.6640625" style="62" bestFit="1" customWidth="1"/>
    <col min="15628" max="15869" width="9.109375" style="62"/>
    <col min="15870" max="15870" width="20" style="62" customWidth="1"/>
    <col min="15871" max="15871" width="104.109375" style="62" customWidth="1"/>
    <col min="15872" max="15872" width="9.6640625" style="62" customWidth="1"/>
    <col min="15873" max="15873" width="10.5546875" style="62" customWidth="1"/>
    <col min="15874" max="15874" width="36.88671875" style="62" customWidth="1"/>
    <col min="15875" max="15875" width="37.33203125" style="62" customWidth="1"/>
    <col min="15876" max="15876" width="5.109375" style="62" bestFit="1" customWidth="1"/>
    <col min="15877" max="15877" width="14.6640625" style="62" customWidth="1"/>
    <col min="15878" max="15879" width="4.88671875" style="62" customWidth="1"/>
    <col min="15880" max="15880" width="6.33203125" style="62" bestFit="1" customWidth="1"/>
    <col min="15881" max="15881" width="12" style="62" bestFit="1" customWidth="1"/>
    <col min="15882" max="15882" width="4.88671875" style="62" customWidth="1"/>
    <col min="15883" max="15883" width="8.6640625" style="62" bestFit="1" customWidth="1"/>
    <col min="15884" max="16125" width="9.109375" style="62"/>
    <col min="16126" max="16126" width="20" style="62" customWidth="1"/>
    <col min="16127" max="16127" width="104.109375" style="62" customWidth="1"/>
    <col min="16128" max="16128" width="9.6640625" style="62" customWidth="1"/>
    <col min="16129" max="16129" width="10.5546875" style="62" customWidth="1"/>
    <col min="16130" max="16130" width="36.88671875" style="62" customWidth="1"/>
    <col min="16131" max="16131" width="37.33203125" style="62" customWidth="1"/>
    <col min="16132" max="16132" width="5.109375" style="62" bestFit="1" customWidth="1"/>
    <col min="16133" max="16133" width="14.6640625" style="62" customWidth="1"/>
    <col min="16134" max="16135" width="4.88671875" style="62" customWidth="1"/>
    <col min="16136" max="16136" width="6.33203125" style="62" bestFit="1" customWidth="1"/>
    <col min="16137" max="16137" width="12" style="62" bestFit="1" customWidth="1"/>
    <col min="16138" max="16138" width="4.88671875" style="62" customWidth="1"/>
    <col min="16139" max="16139" width="8.6640625" style="62" bestFit="1" customWidth="1"/>
    <col min="16140" max="16382" width="9.109375" style="62"/>
    <col min="16383" max="16384" width="9.109375" style="62" customWidth="1"/>
  </cols>
  <sheetData>
    <row r="1" spans="1:6" s="26" customFormat="1" ht="69" customHeight="1">
      <c r="A1" s="1" t="s">
        <v>11</v>
      </c>
      <c r="B1" s="320" t="s">
        <v>81</v>
      </c>
      <c r="C1" s="321"/>
      <c r="D1" s="321"/>
      <c r="E1" s="321"/>
      <c r="F1" s="51" t="s">
        <v>428</v>
      </c>
    </row>
    <row r="2" spans="1:6" s="27" customFormat="1" ht="40.5" customHeight="1">
      <c r="A2" s="318" t="s">
        <v>492</v>
      </c>
      <c r="B2" s="318"/>
      <c r="C2" s="318"/>
      <c r="D2" s="318"/>
      <c r="E2" s="318"/>
      <c r="F2" s="318"/>
    </row>
    <row r="3" spans="1:6" s="28" customFormat="1" ht="18" customHeight="1">
      <c r="A3" s="326" t="s">
        <v>516</v>
      </c>
      <c r="B3" s="326"/>
      <c r="C3" s="326"/>
      <c r="D3" s="326"/>
      <c r="E3" s="326"/>
      <c r="F3" s="326"/>
    </row>
    <row r="4" spans="1:6" s="52" customFormat="1" ht="18" customHeight="1">
      <c r="A4" s="326" t="s">
        <v>0</v>
      </c>
      <c r="B4" s="326"/>
      <c r="C4" s="326"/>
      <c r="D4" s="326"/>
      <c r="E4" s="326"/>
      <c r="F4" s="326"/>
    </row>
    <row r="5" spans="1:6" s="53" customFormat="1" ht="151.5" customHeight="1">
      <c r="A5" s="135" t="s">
        <v>1</v>
      </c>
      <c r="B5" s="135" t="s">
        <v>2</v>
      </c>
      <c r="C5" s="135" t="s">
        <v>3</v>
      </c>
      <c r="D5" s="111" t="s">
        <v>15</v>
      </c>
      <c r="E5" s="136" t="s">
        <v>426</v>
      </c>
      <c r="F5" s="137" t="s">
        <v>427</v>
      </c>
    </row>
    <row r="6" spans="1:6" s="54" customFormat="1">
      <c r="A6" s="135"/>
      <c r="B6" s="135"/>
      <c r="C6" s="138" t="s">
        <v>4</v>
      </c>
      <c r="D6" s="139" t="s">
        <v>5</v>
      </c>
      <c r="E6" s="138" t="s">
        <v>6</v>
      </c>
      <c r="F6" s="140" t="s">
        <v>7</v>
      </c>
    </row>
    <row r="7" spans="1:6" s="55" customFormat="1" ht="21" customHeight="1">
      <c r="A7" s="142" t="s">
        <v>82</v>
      </c>
      <c r="B7" s="143" t="s">
        <v>83</v>
      </c>
      <c r="C7" s="144"/>
      <c r="D7" s="145"/>
      <c r="E7" s="146"/>
      <c r="F7" s="147"/>
    </row>
    <row r="8" spans="1:6" s="55" customFormat="1" ht="33.75" customHeight="1">
      <c r="A8" s="142"/>
      <c r="B8" s="143" t="s">
        <v>84</v>
      </c>
      <c r="C8" s="144"/>
      <c r="D8" s="145"/>
      <c r="E8" s="148"/>
      <c r="F8" s="147"/>
    </row>
    <row r="9" spans="1:6" s="55" customFormat="1" ht="77.25" customHeight="1">
      <c r="A9" s="142"/>
      <c r="B9" s="149" t="s">
        <v>85</v>
      </c>
      <c r="C9" s="144"/>
      <c r="D9" s="145"/>
      <c r="E9" s="148"/>
      <c r="F9" s="147"/>
    </row>
    <row r="10" spans="1:6" s="55" customFormat="1" ht="70.95" customHeight="1">
      <c r="A10" s="142"/>
      <c r="B10" s="149" t="s">
        <v>86</v>
      </c>
      <c r="C10" s="144"/>
      <c r="D10" s="145"/>
      <c r="E10" s="148"/>
      <c r="F10" s="147"/>
    </row>
    <row r="11" spans="1:6" s="55" customFormat="1" ht="72.75" customHeight="1">
      <c r="A11" s="142"/>
      <c r="B11" s="150" t="s">
        <v>87</v>
      </c>
      <c r="C11" s="144"/>
      <c r="D11" s="145"/>
      <c r="E11" s="148"/>
      <c r="F11" s="147"/>
    </row>
    <row r="12" spans="1:6" s="55" customFormat="1" ht="36.75" customHeight="1">
      <c r="A12" s="142"/>
      <c r="B12" s="149" t="s">
        <v>88</v>
      </c>
      <c r="C12" s="144"/>
      <c r="D12" s="145"/>
      <c r="E12" s="148"/>
      <c r="F12" s="147"/>
    </row>
    <row r="13" spans="1:6" s="55" customFormat="1" ht="75.75" customHeight="1">
      <c r="A13" s="142"/>
      <c r="B13" s="149" t="s">
        <v>89</v>
      </c>
      <c r="C13" s="144"/>
      <c r="D13" s="145"/>
      <c r="E13" s="148"/>
      <c r="F13" s="147"/>
    </row>
    <row r="14" spans="1:6" s="55" customFormat="1" ht="33.75" customHeight="1">
      <c r="A14" s="142"/>
      <c r="B14" s="149" t="s">
        <v>90</v>
      </c>
      <c r="C14" s="144"/>
      <c r="D14" s="145"/>
      <c r="E14" s="148"/>
      <c r="F14" s="147"/>
    </row>
    <row r="15" spans="1:6" s="55" customFormat="1" ht="28.5" customHeight="1">
      <c r="A15" s="142"/>
      <c r="B15" s="149" t="s">
        <v>91</v>
      </c>
      <c r="C15" s="144"/>
      <c r="D15" s="145"/>
      <c r="E15" s="148"/>
      <c r="F15" s="147"/>
    </row>
    <row r="16" spans="1:6" s="55" customFormat="1" ht="18.75" customHeight="1">
      <c r="A16" s="142"/>
      <c r="B16" s="149" t="s">
        <v>92</v>
      </c>
      <c r="C16" s="144"/>
      <c r="D16" s="145"/>
      <c r="E16" s="148"/>
      <c r="F16" s="147"/>
    </row>
    <row r="17" spans="1:6" s="55" customFormat="1" ht="21.75" customHeight="1">
      <c r="A17" s="142"/>
      <c r="B17" s="149" t="s">
        <v>93</v>
      </c>
      <c r="C17" s="144"/>
      <c r="D17" s="145"/>
      <c r="E17" s="148"/>
      <c r="F17" s="147"/>
    </row>
    <row r="18" spans="1:6" s="55" customFormat="1" ht="45" customHeight="1">
      <c r="A18" s="142"/>
      <c r="B18" s="149" t="s">
        <v>94</v>
      </c>
      <c r="C18" s="144"/>
      <c r="D18" s="145"/>
      <c r="E18" s="148"/>
      <c r="F18" s="151" t="s">
        <v>452</v>
      </c>
    </row>
    <row r="19" spans="1:6" s="55" customFormat="1" ht="66.75" customHeight="1">
      <c r="A19" s="142"/>
      <c r="B19" s="149" t="s">
        <v>95</v>
      </c>
      <c r="C19" s="144"/>
      <c r="D19" s="145"/>
      <c r="E19" s="148"/>
      <c r="F19" s="147"/>
    </row>
    <row r="20" spans="1:6" s="55" customFormat="1" ht="36.75" customHeight="1">
      <c r="A20" s="142"/>
      <c r="B20" s="149" t="s">
        <v>96</v>
      </c>
      <c r="C20" s="144"/>
      <c r="D20" s="145"/>
      <c r="E20" s="148"/>
      <c r="F20" s="147"/>
    </row>
    <row r="21" spans="1:6" s="55" customFormat="1" ht="24.75" customHeight="1">
      <c r="A21" s="142"/>
      <c r="B21" s="149" t="s">
        <v>97</v>
      </c>
      <c r="C21" s="144"/>
      <c r="D21" s="145"/>
      <c r="E21" s="148"/>
      <c r="F21" s="147"/>
    </row>
    <row r="22" spans="1:6" s="55" customFormat="1" ht="48" customHeight="1">
      <c r="A22" s="142"/>
      <c r="B22" s="149" t="s">
        <v>98</v>
      </c>
      <c r="C22" s="144"/>
      <c r="D22" s="145"/>
      <c r="E22" s="148"/>
      <c r="F22" s="147"/>
    </row>
    <row r="23" spans="1:6" s="55" customFormat="1" ht="36.75" customHeight="1">
      <c r="A23" s="142"/>
      <c r="B23" s="149" t="s">
        <v>99</v>
      </c>
      <c r="C23" s="144"/>
      <c r="D23" s="145"/>
      <c r="E23" s="152"/>
      <c r="F23" s="147"/>
    </row>
    <row r="24" spans="1:6" s="55" customFormat="1" ht="37.5" customHeight="1">
      <c r="A24" s="144" t="s">
        <v>100</v>
      </c>
      <c r="B24" s="150" t="s">
        <v>488</v>
      </c>
      <c r="C24" s="153" t="s">
        <v>13</v>
      </c>
      <c r="D24" s="145">
        <v>30</v>
      </c>
      <c r="E24" s="155">
        <v>7000</v>
      </c>
      <c r="F24" s="147">
        <f t="shared" ref="F24:F40" si="0">E24*D24</f>
        <v>210000</v>
      </c>
    </row>
    <row r="25" spans="1:6" s="56" customFormat="1" ht="18.75" customHeight="1">
      <c r="A25" s="144" t="s">
        <v>101</v>
      </c>
      <c r="B25" s="150" t="s">
        <v>102</v>
      </c>
      <c r="C25" s="153" t="s">
        <v>13</v>
      </c>
      <c r="D25" s="291">
        <v>20</v>
      </c>
      <c r="E25" s="155">
        <v>6114</v>
      </c>
      <c r="F25" s="147">
        <f t="shared" si="0"/>
        <v>122280</v>
      </c>
    </row>
    <row r="26" spans="1:6" s="56" customFormat="1" ht="18" customHeight="1">
      <c r="A26" s="144" t="s">
        <v>103</v>
      </c>
      <c r="B26" s="150" t="s">
        <v>104</v>
      </c>
      <c r="C26" s="153" t="s">
        <v>13</v>
      </c>
      <c r="D26" s="291">
        <v>16</v>
      </c>
      <c r="E26" s="155">
        <v>4316</v>
      </c>
      <c r="F26" s="147">
        <f t="shared" si="0"/>
        <v>69056</v>
      </c>
    </row>
    <row r="27" spans="1:6" s="56" customFormat="1" ht="18.75" customHeight="1">
      <c r="A27" s="144" t="s">
        <v>105</v>
      </c>
      <c r="B27" s="150" t="s">
        <v>106</v>
      </c>
      <c r="C27" s="153" t="s">
        <v>13</v>
      </c>
      <c r="D27" s="292">
        <v>1.5</v>
      </c>
      <c r="E27" s="155">
        <v>1498</v>
      </c>
      <c r="F27" s="147">
        <f t="shared" si="0"/>
        <v>2247</v>
      </c>
    </row>
    <row r="28" spans="1:6" s="56" customFormat="1" ht="47.25" customHeight="1">
      <c r="A28" s="144"/>
      <c r="B28" s="149" t="s">
        <v>518</v>
      </c>
      <c r="C28" s="153"/>
      <c r="D28" s="291"/>
      <c r="E28" s="152"/>
      <c r="F28" s="147">
        <f t="shared" si="0"/>
        <v>0</v>
      </c>
    </row>
    <row r="29" spans="1:6" s="56" customFormat="1" ht="21" customHeight="1">
      <c r="A29" s="142" t="s">
        <v>107</v>
      </c>
      <c r="B29" s="156" t="s">
        <v>108</v>
      </c>
      <c r="C29" s="153"/>
      <c r="D29" s="291"/>
      <c r="E29" s="152"/>
      <c r="F29" s="147">
        <f t="shared" si="0"/>
        <v>0</v>
      </c>
    </row>
    <row r="30" spans="1:6" s="56" customFormat="1" ht="31.5" customHeight="1">
      <c r="A30" s="144"/>
      <c r="B30" s="157" t="s">
        <v>109</v>
      </c>
      <c r="C30" s="153"/>
      <c r="D30" s="293"/>
      <c r="E30" s="152"/>
      <c r="F30" s="147">
        <f t="shared" si="0"/>
        <v>0</v>
      </c>
    </row>
    <row r="31" spans="1:6" s="56" customFormat="1" ht="39.75" customHeight="1">
      <c r="A31" s="144" t="s">
        <v>111</v>
      </c>
      <c r="B31" s="150" t="s">
        <v>112</v>
      </c>
      <c r="C31" s="159" t="s">
        <v>12</v>
      </c>
      <c r="D31" s="291">
        <v>1</v>
      </c>
      <c r="E31" s="155">
        <f>16515*1.1</f>
        <v>18166.5</v>
      </c>
      <c r="F31" s="147">
        <f t="shared" si="0"/>
        <v>18166.5</v>
      </c>
    </row>
    <row r="32" spans="1:6" s="56" customFormat="1" ht="36" customHeight="1">
      <c r="A32" s="144" t="s">
        <v>113</v>
      </c>
      <c r="B32" s="150" t="s">
        <v>114</v>
      </c>
      <c r="C32" s="159" t="s">
        <v>12</v>
      </c>
      <c r="D32" s="291">
        <v>4</v>
      </c>
      <c r="E32" s="155">
        <v>3956.7</v>
      </c>
      <c r="F32" s="147">
        <f t="shared" si="0"/>
        <v>15826.8</v>
      </c>
    </row>
    <row r="33" spans="1:6" s="56" customFormat="1" ht="48" customHeight="1">
      <c r="A33" s="142" t="s">
        <v>116</v>
      </c>
      <c r="B33" s="157" t="s">
        <v>117</v>
      </c>
      <c r="C33" s="153"/>
      <c r="D33" s="291"/>
      <c r="E33" s="152"/>
      <c r="F33" s="147">
        <f t="shared" si="0"/>
        <v>0</v>
      </c>
    </row>
    <row r="34" spans="1:6" s="56" customFormat="1" ht="36.75" customHeight="1">
      <c r="A34" s="144" t="s">
        <v>118</v>
      </c>
      <c r="B34" s="150" t="s">
        <v>110</v>
      </c>
      <c r="C34" s="159" t="s">
        <v>12</v>
      </c>
      <c r="D34" s="158">
        <v>3</v>
      </c>
      <c r="E34" s="155">
        <f>32112.5*1.1</f>
        <v>35323.75</v>
      </c>
      <c r="F34" s="147">
        <f t="shared" si="0"/>
        <v>105971.25</v>
      </c>
    </row>
    <row r="35" spans="1:6" s="56" customFormat="1" ht="24.9" customHeight="1">
      <c r="A35" s="144" t="s">
        <v>119</v>
      </c>
      <c r="B35" s="150" t="s">
        <v>121</v>
      </c>
      <c r="C35" s="159" t="s">
        <v>12</v>
      </c>
      <c r="D35" s="145">
        <v>1</v>
      </c>
      <c r="E35" s="155">
        <v>9232</v>
      </c>
      <c r="F35" s="147">
        <f t="shared" si="0"/>
        <v>9232</v>
      </c>
    </row>
    <row r="36" spans="1:6" s="56" customFormat="1" ht="24.9" customHeight="1">
      <c r="A36" s="144" t="s">
        <v>120</v>
      </c>
      <c r="B36" s="150" t="s">
        <v>122</v>
      </c>
      <c r="C36" s="159" t="s">
        <v>12</v>
      </c>
      <c r="D36" s="145">
        <v>5</v>
      </c>
      <c r="E36" s="155">
        <v>3117</v>
      </c>
      <c r="F36" s="147">
        <f t="shared" si="0"/>
        <v>15585</v>
      </c>
    </row>
    <row r="37" spans="1:6" s="56" customFormat="1" ht="24.9" customHeight="1">
      <c r="A37" s="144" t="s">
        <v>123</v>
      </c>
      <c r="B37" s="150" t="s">
        <v>115</v>
      </c>
      <c r="C37" s="159" t="s">
        <v>12</v>
      </c>
      <c r="D37" s="158">
        <v>3</v>
      </c>
      <c r="E37" s="155">
        <v>1798</v>
      </c>
      <c r="F37" s="147">
        <f t="shared" si="0"/>
        <v>5394</v>
      </c>
    </row>
    <row r="38" spans="1:6" s="56" customFormat="1" ht="39.75" customHeight="1">
      <c r="A38" s="297" t="s">
        <v>124</v>
      </c>
      <c r="B38" s="122" t="s">
        <v>125</v>
      </c>
      <c r="C38" s="153"/>
      <c r="D38" s="154"/>
      <c r="E38" s="152"/>
      <c r="F38" s="147">
        <f t="shared" si="0"/>
        <v>0</v>
      </c>
    </row>
    <row r="39" spans="1:6" s="56" customFormat="1" ht="24.9" customHeight="1">
      <c r="A39" s="144" t="s">
        <v>126</v>
      </c>
      <c r="B39" s="150" t="s">
        <v>127</v>
      </c>
      <c r="C39" s="159" t="s">
        <v>12</v>
      </c>
      <c r="D39" s="145">
        <v>1</v>
      </c>
      <c r="E39" s="155">
        <f>41287.5*1.1</f>
        <v>45416.250000000007</v>
      </c>
      <c r="F39" s="147">
        <f t="shared" si="0"/>
        <v>45416.250000000007</v>
      </c>
    </row>
    <row r="40" spans="1:6" s="54" customFormat="1" ht="27" customHeight="1">
      <c r="A40" s="135" t="s">
        <v>128</v>
      </c>
      <c r="B40" s="289" t="s">
        <v>129</v>
      </c>
      <c r="C40" s="141"/>
      <c r="D40" s="133"/>
      <c r="E40" s="152"/>
      <c r="F40" s="147">
        <f t="shared" si="0"/>
        <v>0</v>
      </c>
    </row>
    <row r="41" spans="1:6" s="54" customFormat="1" ht="48.75" customHeight="1">
      <c r="A41" s="135"/>
      <c r="B41" s="149" t="s">
        <v>130</v>
      </c>
      <c r="C41" s="141"/>
      <c r="D41" s="133"/>
      <c r="E41" s="152"/>
      <c r="F41" s="147">
        <f t="shared" ref="F41:F54" si="1">E41*D41</f>
        <v>0</v>
      </c>
    </row>
    <row r="42" spans="1:6" s="54" customFormat="1" ht="36" customHeight="1">
      <c r="A42" s="135"/>
      <c r="B42" s="149" t="s">
        <v>131</v>
      </c>
      <c r="C42" s="141"/>
      <c r="D42" s="133"/>
      <c r="E42" s="152"/>
      <c r="F42" s="147">
        <f t="shared" si="1"/>
        <v>0</v>
      </c>
    </row>
    <row r="43" spans="1:6" s="54" customFormat="1" ht="21.75" customHeight="1">
      <c r="A43" s="135" t="s">
        <v>132</v>
      </c>
      <c r="B43" s="156" t="s">
        <v>133</v>
      </c>
      <c r="C43" s="141"/>
      <c r="D43" s="133"/>
      <c r="E43" s="152"/>
      <c r="F43" s="147">
        <f t="shared" si="1"/>
        <v>0</v>
      </c>
    </row>
    <row r="44" spans="1:6" s="54" customFormat="1" ht="24" customHeight="1">
      <c r="A44" s="141" t="s">
        <v>215</v>
      </c>
      <c r="B44" s="150" t="s">
        <v>501</v>
      </c>
      <c r="C44" s="153" t="s">
        <v>13</v>
      </c>
      <c r="D44" s="145">
        <v>16</v>
      </c>
      <c r="E44" s="155">
        <v>1111.8</v>
      </c>
      <c r="F44" s="147">
        <f t="shared" si="1"/>
        <v>17788.8</v>
      </c>
    </row>
    <row r="45" spans="1:6" s="54" customFormat="1" ht="24" customHeight="1">
      <c r="A45" s="141" t="s">
        <v>214</v>
      </c>
      <c r="B45" s="150" t="s">
        <v>502</v>
      </c>
      <c r="C45" s="153" t="s">
        <v>13</v>
      </c>
      <c r="D45" s="145">
        <v>2</v>
      </c>
      <c r="E45" s="155">
        <v>915.6</v>
      </c>
      <c r="F45" s="147">
        <f t="shared" si="1"/>
        <v>1831.2</v>
      </c>
    </row>
    <row r="46" spans="1:6" s="54" customFormat="1" ht="25.5" customHeight="1">
      <c r="A46" s="135" t="s">
        <v>134</v>
      </c>
      <c r="B46" s="156" t="s">
        <v>135</v>
      </c>
      <c r="C46" s="141"/>
      <c r="D46" s="160"/>
      <c r="E46" s="152"/>
      <c r="F46" s="147">
        <f t="shared" si="1"/>
        <v>0</v>
      </c>
    </row>
    <row r="47" spans="1:6" s="54" customFormat="1" ht="26.25" customHeight="1">
      <c r="A47" s="135" t="s">
        <v>136</v>
      </c>
      <c r="B47" s="161" t="s">
        <v>137</v>
      </c>
      <c r="C47" s="162"/>
      <c r="D47" s="154"/>
      <c r="E47" s="152"/>
      <c r="F47" s="147">
        <f t="shared" si="1"/>
        <v>0</v>
      </c>
    </row>
    <row r="48" spans="1:6" s="54" customFormat="1" ht="26.4" customHeight="1">
      <c r="A48" s="141" t="s">
        <v>138</v>
      </c>
      <c r="B48" s="163" t="s">
        <v>500</v>
      </c>
      <c r="C48" s="162" t="s">
        <v>12</v>
      </c>
      <c r="D48" s="145">
        <v>3</v>
      </c>
      <c r="E48" s="155">
        <v>18464</v>
      </c>
      <c r="F48" s="147">
        <f t="shared" si="1"/>
        <v>55392</v>
      </c>
    </row>
    <row r="49" spans="1:6" s="54" customFormat="1" ht="30" customHeight="1">
      <c r="A49" s="141" t="s">
        <v>480</v>
      </c>
      <c r="B49" s="164" t="s">
        <v>499</v>
      </c>
      <c r="C49" s="162" t="s">
        <v>12</v>
      </c>
      <c r="D49" s="145">
        <v>5</v>
      </c>
      <c r="E49" s="155">
        <v>53415</v>
      </c>
      <c r="F49" s="147">
        <f t="shared" si="1"/>
        <v>267075</v>
      </c>
    </row>
    <row r="50" spans="1:6" s="54" customFormat="1" ht="32.25" customHeight="1">
      <c r="A50" s="135" t="s">
        <v>139</v>
      </c>
      <c r="B50" s="165" t="s">
        <v>140</v>
      </c>
      <c r="C50" s="162"/>
      <c r="D50" s="154"/>
      <c r="E50" s="152"/>
      <c r="F50" s="147">
        <f t="shared" si="1"/>
        <v>0</v>
      </c>
    </row>
    <row r="51" spans="1:6" s="54" customFormat="1" ht="24.9" customHeight="1">
      <c r="A51" s="141" t="s">
        <v>481</v>
      </c>
      <c r="B51" s="166" t="s">
        <v>498</v>
      </c>
      <c r="C51" s="162" t="s">
        <v>12</v>
      </c>
      <c r="D51" s="145">
        <v>4</v>
      </c>
      <c r="E51" s="155">
        <v>24003.9</v>
      </c>
      <c r="F51" s="147">
        <f t="shared" si="1"/>
        <v>96015.6</v>
      </c>
    </row>
    <row r="52" spans="1:6" s="54" customFormat="1" ht="28.5" customHeight="1">
      <c r="A52" s="135" t="s">
        <v>141</v>
      </c>
      <c r="B52" s="165" t="s">
        <v>142</v>
      </c>
      <c r="C52" s="162"/>
      <c r="D52" s="154"/>
      <c r="E52" s="152"/>
      <c r="F52" s="147">
        <f t="shared" si="1"/>
        <v>0</v>
      </c>
    </row>
    <row r="53" spans="1:6" s="54" customFormat="1" ht="24" customHeight="1">
      <c r="A53" s="135" t="s">
        <v>143</v>
      </c>
      <c r="B53" s="161" t="s">
        <v>503</v>
      </c>
      <c r="C53" s="162"/>
      <c r="D53" s="154"/>
      <c r="E53" s="152"/>
      <c r="F53" s="147">
        <f t="shared" si="1"/>
        <v>0</v>
      </c>
    </row>
    <row r="54" spans="1:6" s="54" customFormat="1">
      <c r="A54" s="141" t="s">
        <v>144</v>
      </c>
      <c r="B54" s="163" t="s">
        <v>504</v>
      </c>
      <c r="C54" s="162" t="s">
        <v>12</v>
      </c>
      <c r="D54" s="305">
        <v>8</v>
      </c>
      <c r="E54" s="155">
        <v>1678.6</v>
      </c>
      <c r="F54" s="147">
        <f t="shared" si="1"/>
        <v>13428.8</v>
      </c>
    </row>
    <row r="55" spans="1:6" s="54" customFormat="1">
      <c r="A55" s="141" t="s">
        <v>483</v>
      </c>
      <c r="B55" s="163" t="s">
        <v>507</v>
      </c>
      <c r="C55" s="162" t="s">
        <v>12</v>
      </c>
      <c r="D55" s="158">
        <v>2</v>
      </c>
      <c r="E55" s="155">
        <v>1187</v>
      </c>
      <c r="F55" s="147">
        <f t="shared" ref="F55:F58" si="2">E55*D55</f>
        <v>2374</v>
      </c>
    </row>
    <row r="56" spans="1:6" s="54" customFormat="1" ht="27.75" customHeight="1">
      <c r="A56" s="135" t="s">
        <v>145</v>
      </c>
      <c r="B56" s="165" t="s">
        <v>146</v>
      </c>
      <c r="C56" s="162"/>
      <c r="D56" s="154"/>
      <c r="E56" s="152"/>
      <c r="F56" s="147">
        <f t="shared" si="2"/>
        <v>0</v>
      </c>
    </row>
    <row r="57" spans="1:6" s="54" customFormat="1" ht="34.5" customHeight="1">
      <c r="A57" s="135" t="s">
        <v>147</v>
      </c>
      <c r="B57" s="165" t="s">
        <v>148</v>
      </c>
      <c r="C57" s="162"/>
      <c r="D57" s="154"/>
      <c r="E57" s="152"/>
      <c r="F57" s="147">
        <f t="shared" si="2"/>
        <v>0</v>
      </c>
    </row>
    <row r="58" spans="1:6" s="54" customFormat="1">
      <c r="A58" s="141" t="s">
        <v>484</v>
      </c>
      <c r="B58" s="167" t="s">
        <v>505</v>
      </c>
      <c r="C58" s="162" t="s">
        <v>12</v>
      </c>
      <c r="D58" s="145">
        <v>8</v>
      </c>
      <c r="E58" s="155">
        <v>1585</v>
      </c>
      <c r="F58" s="147">
        <f t="shared" si="2"/>
        <v>12680</v>
      </c>
    </row>
    <row r="59" spans="1:6" s="54" customFormat="1" ht="36.75" customHeight="1">
      <c r="A59" s="135" t="s">
        <v>149</v>
      </c>
      <c r="B59" s="168" t="s">
        <v>150</v>
      </c>
      <c r="C59" s="162"/>
      <c r="D59" s="154"/>
      <c r="E59" s="152"/>
      <c r="F59" s="147">
        <f t="shared" ref="F59:F78" si="3">E59*D59</f>
        <v>0</v>
      </c>
    </row>
    <row r="60" spans="1:6" s="54" customFormat="1">
      <c r="A60" s="141" t="s">
        <v>151</v>
      </c>
      <c r="B60" s="167" t="s">
        <v>509</v>
      </c>
      <c r="C60" s="162" t="s">
        <v>12</v>
      </c>
      <c r="D60" s="158">
        <v>2</v>
      </c>
      <c r="E60" s="155">
        <f>550.5*1.1</f>
        <v>605.55000000000007</v>
      </c>
      <c r="F60" s="147">
        <f t="shared" si="3"/>
        <v>1211.1000000000001</v>
      </c>
    </row>
    <row r="61" spans="1:6" s="54" customFormat="1">
      <c r="A61" s="135" t="s">
        <v>152</v>
      </c>
      <c r="B61" s="157" t="s">
        <v>153</v>
      </c>
      <c r="C61" s="162"/>
      <c r="D61" s="154"/>
      <c r="E61" s="152"/>
      <c r="F61" s="147">
        <f t="shared" si="3"/>
        <v>0</v>
      </c>
    </row>
    <row r="62" spans="1:6" s="54" customFormat="1" ht="27.75" customHeight="1">
      <c r="A62" s="141" t="s">
        <v>154</v>
      </c>
      <c r="B62" s="167" t="s">
        <v>506</v>
      </c>
      <c r="C62" s="162" t="s">
        <v>12</v>
      </c>
      <c r="D62" s="145">
        <v>9</v>
      </c>
      <c r="E62" s="155">
        <f>596.38*1.1</f>
        <v>656.01800000000003</v>
      </c>
      <c r="F62" s="147">
        <f t="shared" si="3"/>
        <v>5904.1620000000003</v>
      </c>
    </row>
    <row r="63" spans="1:6" s="54" customFormat="1" ht="27.75" customHeight="1">
      <c r="A63" s="135" t="s">
        <v>485</v>
      </c>
      <c r="B63" s="157" t="s">
        <v>486</v>
      </c>
      <c r="C63" s="162"/>
      <c r="D63" s="154"/>
      <c r="E63" s="152"/>
      <c r="F63" s="147">
        <f t="shared" si="3"/>
        <v>0</v>
      </c>
    </row>
    <row r="64" spans="1:6" s="54" customFormat="1" ht="27.75" customHeight="1">
      <c r="A64" s="141" t="s">
        <v>487</v>
      </c>
      <c r="B64" s="169" t="s">
        <v>508</v>
      </c>
      <c r="C64" s="162" t="s">
        <v>12</v>
      </c>
      <c r="D64" s="145">
        <v>1</v>
      </c>
      <c r="E64" s="155">
        <v>850</v>
      </c>
      <c r="F64" s="147">
        <f t="shared" si="3"/>
        <v>850</v>
      </c>
    </row>
    <row r="65" spans="1:6" s="55" customFormat="1" ht="21.75" customHeight="1">
      <c r="A65" s="142" t="s">
        <v>155</v>
      </c>
      <c r="B65" s="143" t="s">
        <v>156</v>
      </c>
      <c r="C65" s="144"/>
      <c r="D65" s="145"/>
      <c r="E65" s="152"/>
      <c r="F65" s="147">
        <f t="shared" si="3"/>
        <v>0</v>
      </c>
    </row>
    <row r="66" spans="1:6" s="55" customFormat="1" ht="85.5" customHeight="1">
      <c r="A66" s="142"/>
      <c r="B66" s="150" t="s">
        <v>157</v>
      </c>
      <c r="C66" s="144"/>
      <c r="D66" s="145"/>
      <c r="E66" s="152"/>
      <c r="F66" s="147">
        <f t="shared" si="3"/>
        <v>0</v>
      </c>
    </row>
    <row r="67" spans="1:6" s="57" customFormat="1" ht="19.5" customHeight="1">
      <c r="A67" s="144" t="s">
        <v>158</v>
      </c>
      <c r="B67" s="150" t="s">
        <v>159</v>
      </c>
      <c r="C67" s="144" t="s">
        <v>160</v>
      </c>
      <c r="D67" s="154">
        <v>45</v>
      </c>
      <c r="E67" s="155">
        <v>1266</v>
      </c>
      <c r="F67" s="147">
        <f t="shared" si="3"/>
        <v>56970</v>
      </c>
    </row>
    <row r="68" spans="1:6" s="57" customFormat="1" ht="19.5" customHeight="1">
      <c r="A68" s="144" t="s">
        <v>161</v>
      </c>
      <c r="B68" s="150" t="s">
        <v>162</v>
      </c>
      <c r="C68" s="144" t="s">
        <v>160</v>
      </c>
      <c r="D68" s="154">
        <v>15</v>
      </c>
      <c r="E68" s="155">
        <v>1582</v>
      </c>
      <c r="F68" s="147">
        <f t="shared" si="3"/>
        <v>23730</v>
      </c>
    </row>
    <row r="69" spans="1:6" s="57" customFormat="1" ht="32.25" customHeight="1">
      <c r="A69" s="144" t="s">
        <v>490</v>
      </c>
      <c r="B69" s="150" t="s">
        <v>489</v>
      </c>
      <c r="C69" s="144" t="s">
        <v>160</v>
      </c>
      <c r="D69" s="154">
        <v>30</v>
      </c>
      <c r="E69" s="155">
        <v>2880</v>
      </c>
      <c r="F69" s="147">
        <f t="shared" si="3"/>
        <v>86400</v>
      </c>
    </row>
    <row r="70" spans="1:6" s="55" customFormat="1" ht="42.75" customHeight="1">
      <c r="A70" s="170" t="s">
        <v>163</v>
      </c>
      <c r="B70" s="171" t="s">
        <v>234</v>
      </c>
      <c r="C70" s="125"/>
      <c r="D70" s="172"/>
      <c r="E70" s="152"/>
      <c r="F70" s="147">
        <f t="shared" si="3"/>
        <v>0</v>
      </c>
    </row>
    <row r="71" spans="1:6" s="55" customFormat="1" ht="118.8">
      <c r="A71" s="173"/>
      <c r="B71" s="174" t="s">
        <v>208</v>
      </c>
      <c r="C71" s="125" t="s">
        <v>209</v>
      </c>
      <c r="D71" s="288">
        <v>13</v>
      </c>
      <c r="E71" s="155">
        <v>7913</v>
      </c>
      <c r="F71" s="308">
        <f t="shared" si="3"/>
        <v>102869</v>
      </c>
    </row>
    <row r="72" spans="1:6" s="55" customFormat="1" ht="56.25" customHeight="1">
      <c r="A72" s="175" t="s">
        <v>164</v>
      </c>
      <c r="B72" s="176" t="s">
        <v>210</v>
      </c>
      <c r="C72" s="177"/>
      <c r="D72" s="145"/>
      <c r="E72" s="152"/>
      <c r="F72" s="308">
        <f t="shared" si="3"/>
        <v>0</v>
      </c>
    </row>
    <row r="73" spans="1:6" s="55" customFormat="1" ht="100.5" customHeight="1">
      <c r="A73" s="175"/>
      <c r="B73" s="178" t="s">
        <v>472</v>
      </c>
      <c r="C73" s="177"/>
      <c r="D73" s="145"/>
      <c r="E73" s="152"/>
      <c r="F73" s="308">
        <f t="shared" si="3"/>
        <v>0</v>
      </c>
    </row>
    <row r="74" spans="1:6" s="298" customFormat="1" ht="24" customHeight="1">
      <c r="A74" s="172" t="s">
        <v>167</v>
      </c>
      <c r="B74" s="179" t="s">
        <v>519</v>
      </c>
      <c r="C74" s="172" t="s">
        <v>12</v>
      </c>
      <c r="D74" s="172">
        <v>1</v>
      </c>
      <c r="E74" s="306">
        <v>75000</v>
      </c>
      <c r="F74" s="309">
        <f>D74*E74</f>
        <v>75000</v>
      </c>
    </row>
    <row r="75" spans="1:6" s="55" customFormat="1" ht="24" customHeight="1">
      <c r="A75" s="172" t="s">
        <v>168</v>
      </c>
      <c r="B75" s="179" t="s">
        <v>520</v>
      </c>
      <c r="C75" s="180" t="s">
        <v>470</v>
      </c>
      <c r="D75" s="172">
        <v>2000</v>
      </c>
      <c r="E75" s="155">
        <v>132</v>
      </c>
      <c r="F75" s="308">
        <f t="shared" si="3"/>
        <v>264000</v>
      </c>
    </row>
    <row r="76" spans="1:6" s="55" customFormat="1" ht="18.75" customHeight="1">
      <c r="A76" s="172" t="s">
        <v>169</v>
      </c>
      <c r="B76" s="179" t="s">
        <v>521</v>
      </c>
      <c r="C76" s="172" t="s">
        <v>12</v>
      </c>
      <c r="D76" s="172">
        <v>1</v>
      </c>
      <c r="E76" s="306">
        <v>45000</v>
      </c>
      <c r="F76" s="309">
        <f>D76*E76</f>
        <v>45000</v>
      </c>
    </row>
    <row r="77" spans="1:6" s="55" customFormat="1">
      <c r="A77" s="172" t="s">
        <v>524</v>
      </c>
      <c r="B77" s="179" t="s">
        <v>522</v>
      </c>
      <c r="C77" s="180" t="s">
        <v>470</v>
      </c>
      <c r="D77" s="172">
        <v>2000</v>
      </c>
      <c r="E77" s="155">
        <v>54</v>
      </c>
      <c r="F77" s="308">
        <f t="shared" si="3"/>
        <v>108000</v>
      </c>
    </row>
    <row r="78" spans="1:6" s="55" customFormat="1" ht="134.25" customHeight="1">
      <c r="A78" s="177"/>
      <c r="B78" s="181" t="s">
        <v>523</v>
      </c>
      <c r="C78" s="180"/>
      <c r="D78" s="172"/>
      <c r="E78" s="155"/>
      <c r="F78" s="308">
        <f t="shared" si="3"/>
        <v>0</v>
      </c>
    </row>
    <row r="79" spans="1:6" s="55" customFormat="1" ht="39.75" customHeight="1">
      <c r="A79" s="177" t="s">
        <v>525</v>
      </c>
      <c r="B79" s="182" t="s">
        <v>471</v>
      </c>
      <c r="C79" s="183" t="s">
        <v>259</v>
      </c>
      <c r="D79" s="172"/>
      <c r="E79" s="155" t="s">
        <v>473</v>
      </c>
      <c r="F79" s="147"/>
    </row>
    <row r="80" spans="1:6" s="55" customFormat="1" ht="29.25" customHeight="1">
      <c r="A80" s="142" t="s">
        <v>171</v>
      </c>
      <c r="B80" s="143" t="s">
        <v>165</v>
      </c>
      <c r="C80" s="144"/>
      <c r="D80" s="145"/>
      <c r="E80" s="152"/>
      <c r="F80" s="147">
        <f t="shared" ref="F80:F106" si="4">E80*D80</f>
        <v>0</v>
      </c>
    </row>
    <row r="81" spans="1:6" s="55" customFormat="1" ht="30.75" customHeight="1">
      <c r="A81" s="142"/>
      <c r="B81" s="143" t="s">
        <v>166</v>
      </c>
      <c r="C81" s="144"/>
      <c r="D81" s="145"/>
      <c r="E81" s="152"/>
      <c r="F81" s="147">
        <f t="shared" si="4"/>
        <v>0</v>
      </c>
    </row>
    <row r="82" spans="1:6" s="55" customFormat="1" ht="27.75" customHeight="1">
      <c r="A82" s="144" t="s">
        <v>178</v>
      </c>
      <c r="B82" s="150" t="s">
        <v>212</v>
      </c>
      <c r="C82" s="144" t="s">
        <v>14</v>
      </c>
      <c r="D82" s="145">
        <v>1</v>
      </c>
      <c r="E82" s="155">
        <v>34171</v>
      </c>
      <c r="F82" s="147">
        <f t="shared" si="4"/>
        <v>34171</v>
      </c>
    </row>
    <row r="83" spans="1:6" s="55" customFormat="1" ht="25.5" customHeight="1">
      <c r="A83" s="144" t="s">
        <v>474</v>
      </c>
      <c r="B83" s="150" t="s">
        <v>418</v>
      </c>
      <c r="C83" s="144" t="s">
        <v>14</v>
      </c>
      <c r="D83" s="145">
        <v>2</v>
      </c>
      <c r="E83" s="155">
        <v>18200</v>
      </c>
      <c r="F83" s="147">
        <f t="shared" si="4"/>
        <v>36400</v>
      </c>
    </row>
    <row r="84" spans="1:6" s="55" customFormat="1" ht="31.5" customHeight="1">
      <c r="A84" s="144" t="s">
        <v>475</v>
      </c>
      <c r="B84" s="150" t="s">
        <v>170</v>
      </c>
      <c r="C84" s="144" t="s">
        <v>9</v>
      </c>
      <c r="D84" s="145">
        <v>1</v>
      </c>
      <c r="E84" s="155">
        <v>15826</v>
      </c>
      <c r="F84" s="147">
        <f t="shared" si="4"/>
        <v>15826</v>
      </c>
    </row>
    <row r="85" spans="1:6" s="55" customFormat="1" ht="29.25" customHeight="1">
      <c r="A85" s="144" t="s">
        <v>514</v>
      </c>
      <c r="B85" s="150" t="s">
        <v>513</v>
      </c>
      <c r="C85" s="144" t="s">
        <v>14</v>
      </c>
      <c r="D85" s="145">
        <v>1</v>
      </c>
      <c r="E85" s="155">
        <v>40000</v>
      </c>
      <c r="F85" s="147">
        <f t="shared" si="4"/>
        <v>40000</v>
      </c>
    </row>
    <row r="86" spans="1:6" s="55" customFormat="1" ht="24.75" customHeight="1">
      <c r="A86" s="142" t="s">
        <v>181</v>
      </c>
      <c r="B86" s="156" t="s">
        <v>172</v>
      </c>
      <c r="C86" s="144"/>
      <c r="D86" s="145"/>
      <c r="E86" s="152"/>
      <c r="F86" s="147">
        <f t="shared" si="4"/>
        <v>0</v>
      </c>
    </row>
    <row r="87" spans="1:6" s="55" customFormat="1" ht="77.25" customHeight="1">
      <c r="A87" s="142"/>
      <c r="B87" s="150" t="s">
        <v>173</v>
      </c>
      <c r="C87" s="144"/>
      <c r="D87" s="145"/>
      <c r="E87" s="152"/>
      <c r="F87" s="147">
        <f t="shared" si="4"/>
        <v>0</v>
      </c>
    </row>
    <row r="88" spans="1:6" s="55" customFormat="1" ht="51" customHeight="1">
      <c r="A88" s="142"/>
      <c r="B88" s="149" t="s">
        <v>174</v>
      </c>
      <c r="C88" s="144"/>
      <c r="D88" s="145"/>
      <c r="E88" s="152"/>
      <c r="F88" s="147">
        <f t="shared" si="4"/>
        <v>0</v>
      </c>
    </row>
    <row r="89" spans="1:6" s="55" customFormat="1" ht="51.75" customHeight="1">
      <c r="A89" s="142"/>
      <c r="B89" s="149" t="s">
        <v>175</v>
      </c>
      <c r="C89" s="144"/>
      <c r="D89" s="145"/>
      <c r="E89" s="152"/>
      <c r="F89" s="147">
        <f t="shared" si="4"/>
        <v>0</v>
      </c>
    </row>
    <row r="90" spans="1:6" s="55" customFormat="1" ht="45" customHeight="1">
      <c r="A90" s="142"/>
      <c r="B90" s="150" t="s">
        <v>176</v>
      </c>
      <c r="C90" s="144"/>
      <c r="D90" s="145"/>
      <c r="E90" s="152"/>
      <c r="F90" s="147">
        <f t="shared" si="4"/>
        <v>0</v>
      </c>
    </row>
    <row r="91" spans="1:6" s="55" customFormat="1" ht="27" customHeight="1">
      <c r="A91" s="142"/>
      <c r="B91" s="149" t="s">
        <v>94</v>
      </c>
      <c r="C91" s="144"/>
      <c r="D91" s="145"/>
      <c r="E91" s="152"/>
      <c r="F91" s="147">
        <f t="shared" si="4"/>
        <v>0</v>
      </c>
    </row>
    <row r="92" spans="1:6" s="55" customFormat="1" ht="24.75" customHeight="1">
      <c r="A92" s="142"/>
      <c r="B92" s="149" t="s">
        <v>177</v>
      </c>
      <c r="C92" s="144"/>
      <c r="D92" s="145"/>
      <c r="E92" s="152"/>
      <c r="F92" s="147">
        <f t="shared" si="4"/>
        <v>0</v>
      </c>
    </row>
    <row r="93" spans="1:6" s="55" customFormat="1" ht="36.75" customHeight="1">
      <c r="A93" s="142"/>
      <c r="B93" s="149" t="s">
        <v>97</v>
      </c>
      <c r="C93" s="144"/>
      <c r="D93" s="145"/>
      <c r="E93" s="152"/>
      <c r="F93" s="147">
        <f t="shared" si="4"/>
        <v>0</v>
      </c>
    </row>
    <row r="94" spans="1:6" s="55" customFormat="1" ht="35.25" customHeight="1">
      <c r="A94" s="142"/>
      <c r="B94" s="149" t="s">
        <v>99</v>
      </c>
      <c r="C94" s="144"/>
      <c r="D94" s="145"/>
      <c r="E94" s="152"/>
      <c r="F94" s="147">
        <f t="shared" si="4"/>
        <v>0</v>
      </c>
    </row>
    <row r="95" spans="1:6" s="55" customFormat="1" ht="29.25" customHeight="1">
      <c r="A95" s="144" t="s">
        <v>184</v>
      </c>
      <c r="B95" s="150" t="s">
        <v>179</v>
      </c>
      <c r="C95" s="153" t="s">
        <v>180</v>
      </c>
      <c r="D95" s="158">
        <v>24</v>
      </c>
      <c r="E95" s="155">
        <f>2752*1.1</f>
        <v>3027.2000000000003</v>
      </c>
      <c r="F95" s="147">
        <f t="shared" si="4"/>
        <v>72652.800000000003</v>
      </c>
    </row>
    <row r="96" spans="1:6" s="55" customFormat="1" ht="44.25" customHeight="1">
      <c r="A96" s="135" t="s">
        <v>187</v>
      </c>
      <c r="B96" s="165" t="s">
        <v>182</v>
      </c>
      <c r="C96" s="141"/>
      <c r="D96" s="145"/>
      <c r="E96" s="152"/>
      <c r="F96" s="147">
        <f t="shared" si="4"/>
        <v>0</v>
      </c>
    </row>
    <row r="97" spans="1:6" s="55" customFormat="1" ht="157.5" customHeight="1">
      <c r="A97" s="144"/>
      <c r="B97" s="149" t="s">
        <v>183</v>
      </c>
      <c r="C97" s="141"/>
      <c r="D97" s="145"/>
      <c r="E97" s="152"/>
      <c r="F97" s="147">
        <f t="shared" si="4"/>
        <v>0</v>
      </c>
    </row>
    <row r="98" spans="1:6" s="55" customFormat="1" ht="50.25" customHeight="1">
      <c r="A98" s="291" t="s">
        <v>476</v>
      </c>
      <c r="B98" s="299" t="s">
        <v>186</v>
      </c>
      <c r="C98" s="300" t="s">
        <v>185</v>
      </c>
      <c r="D98" s="291">
        <v>1</v>
      </c>
      <c r="E98" s="301">
        <v>239800</v>
      </c>
      <c r="F98" s="302">
        <f t="shared" si="4"/>
        <v>239800</v>
      </c>
    </row>
    <row r="99" spans="1:6" s="58" customFormat="1" ht="34.5" customHeight="1">
      <c r="A99" s="135" t="s">
        <v>192</v>
      </c>
      <c r="B99" s="165" t="s">
        <v>188</v>
      </c>
      <c r="C99" s="141"/>
      <c r="D99" s="145"/>
      <c r="E99" s="152"/>
      <c r="F99" s="147">
        <f t="shared" si="4"/>
        <v>0</v>
      </c>
    </row>
    <row r="100" spans="1:6" s="58" customFormat="1" ht="92.4">
      <c r="A100" s="144"/>
      <c r="B100" s="184" t="s">
        <v>189</v>
      </c>
      <c r="C100" s="141"/>
      <c r="D100" s="145"/>
      <c r="E100" s="152"/>
      <c r="F100" s="147">
        <f t="shared" si="4"/>
        <v>0</v>
      </c>
    </row>
    <row r="101" spans="1:6" s="55" customFormat="1" ht="40.5" customHeight="1">
      <c r="A101" s="144" t="s">
        <v>194</v>
      </c>
      <c r="B101" s="185" t="s">
        <v>190</v>
      </c>
      <c r="C101" s="141" t="s">
        <v>191</v>
      </c>
      <c r="D101" s="158">
        <v>0.1</v>
      </c>
      <c r="E101" s="155">
        <f>123862*1.1</f>
        <v>136248.20000000001</v>
      </c>
      <c r="F101" s="147">
        <f t="shared" si="4"/>
        <v>13624.820000000002</v>
      </c>
    </row>
    <row r="102" spans="1:6" s="55" customFormat="1" ht="36" customHeight="1">
      <c r="A102" s="135" t="s">
        <v>235</v>
      </c>
      <c r="B102" s="156" t="s">
        <v>193</v>
      </c>
      <c r="C102" s="144"/>
      <c r="D102" s="145"/>
      <c r="E102" s="152"/>
      <c r="F102" s="147">
        <f t="shared" si="4"/>
        <v>0</v>
      </c>
    </row>
    <row r="103" spans="1:6" s="55" customFormat="1" ht="65.25" customHeight="1">
      <c r="A103" s="144" t="s">
        <v>477</v>
      </c>
      <c r="B103" s="149" t="s">
        <v>211</v>
      </c>
      <c r="C103" s="186" t="s">
        <v>195</v>
      </c>
      <c r="D103" s="158">
        <v>50</v>
      </c>
      <c r="E103" s="155">
        <v>261.60000000000002</v>
      </c>
      <c r="F103" s="147">
        <f t="shared" si="4"/>
        <v>13080.000000000002</v>
      </c>
    </row>
    <row r="104" spans="1:6" s="55" customFormat="1" ht="66">
      <c r="A104" s="144"/>
      <c r="B104" s="149" t="s">
        <v>510</v>
      </c>
      <c r="C104" s="144"/>
      <c r="D104" s="145"/>
      <c r="E104" s="152"/>
      <c r="F104" s="147"/>
    </row>
    <row r="105" spans="1:6" s="55" customFormat="1" ht="36.75" customHeight="1">
      <c r="A105" s="135" t="s">
        <v>478</v>
      </c>
      <c r="B105" s="165" t="s">
        <v>236</v>
      </c>
      <c r="C105" s="141"/>
      <c r="D105" s="145"/>
      <c r="E105" s="152"/>
      <c r="F105" s="147"/>
    </row>
    <row r="106" spans="1:6" s="55" customFormat="1" ht="123" customHeight="1">
      <c r="A106" s="144" t="s">
        <v>479</v>
      </c>
      <c r="B106" s="149" t="s">
        <v>237</v>
      </c>
      <c r="C106" s="141" t="s">
        <v>238</v>
      </c>
      <c r="D106" s="145">
        <v>1</v>
      </c>
      <c r="E106" s="155">
        <f>91750*1.1</f>
        <v>100925.00000000001</v>
      </c>
      <c r="F106" s="147">
        <f t="shared" si="4"/>
        <v>100925.00000000001</v>
      </c>
    </row>
    <row r="107" spans="1:6" s="55" customFormat="1" ht="33" customHeight="1">
      <c r="A107" s="144"/>
      <c r="B107" s="149"/>
      <c r="C107" s="144"/>
      <c r="D107" s="145"/>
      <c r="E107" s="146"/>
      <c r="F107" s="113"/>
    </row>
    <row r="108" spans="1:6" s="54" customFormat="1" ht="35.25" customHeight="1">
      <c r="A108" s="327" t="s">
        <v>196</v>
      </c>
      <c r="B108" s="327"/>
      <c r="C108" s="328"/>
      <c r="D108" s="328"/>
      <c r="E108" s="142"/>
      <c r="F108" s="187">
        <f>ROUND(SUM(F7:F107),2)</f>
        <v>2422174.08</v>
      </c>
    </row>
    <row r="109" spans="1:6">
      <c r="A109" s="329"/>
      <c r="B109" s="329"/>
      <c r="C109" s="329"/>
      <c r="D109" s="329"/>
      <c r="E109" s="329"/>
      <c r="F109" s="329"/>
    </row>
  </sheetData>
  <sheetProtection password="CEE5" sheet="1" objects="1" scenarios="1" formatCells="0" formatColumns="0"/>
  <mergeCells count="7">
    <mergeCell ref="B1:E1"/>
    <mergeCell ref="A108:B108"/>
    <mergeCell ref="C108:D108"/>
    <mergeCell ref="A109:F109"/>
    <mergeCell ref="A2:F2"/>
    <mergeCell ref="A3:F3"/>
    <mergeCell ref="A4:F4"/>
  </mergeCells>
  <printOptions horizontalCentered="1"/>
  <pageMargins left="0" right="0" top="0.35433070866141736" bottom="0.35433070866141736" header="0.31496062992125984" footer="0.27559055118110237"/>
  <pageSetup paperSize="9" scale="55" orientation="landscape" r:id="rId1"/>
  <headerFooter>
    <oddFooter>&amp;R&amp;10Page &amp;P of &amp;N</oddFooter>
  </headerFooter>
  <rowBreaks count="2" manualBreakCount="2">
    <brk id="76" max="7" man="1"/>
    <brk id="88"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284"/>
  <sheetViews>
    <sheetView topLeftCell="B34" zoomScale="70" zoomScaleNormal="70" zoomScaleSheetLayoutView="70" workbookViewId="0">
      <selection activeCell="F35" sqref="F35"/>
    </sheetView>
  </sheetViews>
  <sheetFormatPr defaultRowHeight="13.2"/>
  <cols>
    <col min="1" max="1" width="22.44140625" style="65" customWidth="1"/>
    <col min="2" max="2" width="95.44140625" style="64" customWidth="1"/>
    <col min="3" max="3" width="6" style="69" customWidth="1"/>
    <col min="4" max="4" width="9" style="72" customWidth="1"/>
    <col min="5" max="5" width="35.6640625" style="65" customWidth="1"/>
    <col min="6" max="6" width="36.5546875" style="70" customWidth="1"/>
    <col min="7" max="251" width="9.109375" style="64"/>
    <col min="252" max="252" width="6.6640625" style="64" customWidth="1"/>
    <col min="253" max="253" width="13.33203125" style="64" customWidth="1"/>
    <col min="254" max="254" width="98.33203125" style="64" customWidth="1"/>
    <col min="255" max="255" width="6.109375" style="64" customWidth="1"/>
    <col min="256" max="256" width="9.33203125" style="64" customWidth="1"/>
    <col min="257" max="257" width="15.44140625" style="64" customWidth="1"/>
    <col min="258" max="258" width="13.109375" style="64" customWidth="1"/>
    <col min="259" max="259" width="11.88671875" style="64" customWidth="1"/>
    <col min="260" max="507" width="9.109375" style="64"/>
    <col min="508" max="508" width="6.6640625" style="64" customWidth="1"/>
    <col min="509" max="509" width="13.33203125" style="64" customWidth="1"/>
    <col min="510" max="510" width="98.33203125" style="64" customWidth="1"/>
    <col min="511" max="511" width="6.109375" style="64" customWidth="1"/>
    <col min="512" max="512" width="9.33203125" style="64" customWidth="1"/>
    <col min="513" max="513" width="15.44140625" style="64" customWidth="1"/>
    <col min="514" max="514" width="13.109375" style="64" customWidth="1"/>
    <col min="515" max="515" width="11.88671875" style="64" customWidth="1"/>
    <col min="516" max="763" width="9.109375" style="64"/>
    <col min="764" max="764" width="6.6640625" style="64" customWidth="1"/>
    <col min="765" max="765" width="13.33203125" style="64" customWidth="1"/>
    <col min="766" max="766" width="98.33203125" style="64" customWidth="1"/>
    <col min="767" max="767" width="6.109375" style="64" customWidth="1"/>
    <col min="768" max="768" width="9.33203125" style="64" customWidth="1"/>
    <col min="769" max="769" width="15.44140625" style="64" customWidth="1"/>
    <col min="770" max="770" width="13.109375" style="64" customWidth="1"/>
    <col min="771" max="771" width="11.88671875" style="64" customWidth="1"/>
    <col min="772" max="1019" width="9.109375" style="64"/>
    <col min="1020" max="1020" width="6.6640625" style="64" customWidth="1"/>
    <col min="1021" max="1021" width="13.33203125" style="64" customWidth="1"/>
    <col min="1022" max="1022" width="98.33203125" style="64" customWidth="1"/>
    <col min="1023" max="1023" width="6.109375" style="64" customWidth="1"/>
    <col min="1024" max="1024" width="9.33203125" style="64" customWidth="1"/>
    <col min="1025" max="1025" width="15.44140625" style="64" customWidth="1"/>
    <col min="1026" max="1026" width="13.109375" style="64" customWidth="1"/>
    <col min="1027" max="1027" width="11.88671875" style="64" customWidth="1"/>
    <col min="1028" max="1275" width="9.109375" style="64"/>
    <col min="1276" max="1276" width="6.6640625" style="64" customWidth="1"/>
    <col min="1277" max="1277" width="13.33203125" style="64" customWidth="1"/>
    <col min="1278" max="1278" width="98.33203125" style="64" customWidth="1"/>
    <col min="1279" max="1279" width="6.109375" style="64" customWidth="1"/>
    <col min="1280" max="1280" width="9.33203125" style="64" customWidth="1"/>
    <col min="1281" max="1281" width="15.44140625" style="64" customWidth="1"/>
    <col min="1282" max="1282" width="13.109375" style="64" customWidth="1"/>
    <col min="1283" max="1283" width="11.88671875" style="64" customWidth="1"/>
    <col min="1284" max="1531" width="9.109375" style="64"/>
    <col min="1532" max="1532" width="6.6640625" style="64" customWidth="1"/>
    <col min="1533" max="1533" width="13.33203125" style="64" customWidth="1"/>
    <col min="1534" max="1534" width="98.33203125" style="64" customWidth="1"/>
    <col min="1535" max="1535" width="6.109375" style="64" customWidth="1"/>
    <col min="1536" max="1536" width="9.33203125" style="64" customWidth="1"/>
    <col min="1537" max="1537" width="15.44140625" style="64" customWidth="1"/>
    <col min="1538" max="1538" width="13.109375" style="64" customWidth="1"/>
    <col min="1539" max="1539" width="11.88671875" style="64" customWidth="1"/>
    <col min="1540" max="1787" width="9.109375" style="64"/>
    <col min="1788" max="1788" width="6.6640625" style="64" customWidth="1"/>
    <col min="1789" max="1789" width="13.33203125" style="64" customWidth="1"/>
    <col min="1790" max="1790" width="98.33203125" style="64" customWidth="1"/>
    <col min="1791" max="1791" width="6.109375" style="64" customWidth="1"/>
    <col min="1792" max="1792" width="9.33203125" style="64" customWidth="1"/>
    <col min="1793" max="1793" width="15.44140625" style="64" customWidth="1"/>
    <col min="1794" max="1794" width="13.109375" style="64" customWidth="1"/>
    <col min="1795" max="1795" width="11.88671875" style="64" customWidth="1"/>
    <col min="1796" max="2043" width="9.109375" style="64"/>
    <col min="2044" max="2044" width="6.6640625" style="64" customWidth="1"/>
    <col min="2045" max="2045" width="13.33203125" style="64" customWidth="1"/>
    <col min="2046" max="2046" width="98.33203125" style="64" customWidth="1"/>
    <col min="2047" max="2047" width="6.109375" style="64" customWidth="1"/>
    <col min="2048" max="2048" width="9.33203125" style="64" customWidth="1"/>
    <col min="2049" max="2049" width="15.44140625" style="64" customWidth="1"/>
    <col min="2050" max="2050" width="13.109375" style="64" customWidth="1"/>
    <col min="2051" max="2051" width="11.88671875" style="64" customWidth="1"/>
    <col min="2052" max="2299" width="9.109375" style="64"/>
    <col min="2300" max="2300" width="6.6640625" style="64" customWidth="1"/>
    <col min="2301" max="2301" width="13.33203125" style="64" customWidth="1"/>
    <col min="2302" max="2302" width="98.33203125" style="64" customWidth="1"/>
    <col min="2303" max="2303" width="6.109375" style="64" customWidth="1"/>
    <col min="2304" max="2304" width="9.33203125" style="64" customWidth="1"/>
    <col min="2305" max="2305" width="15.44140625" style="64" customWidth="1"/>
    <col min="2306" max="2306" width="13.109375" style="64" customWidth="1"/>
    <col min="2307" max="2307" width="11.88671875" style="64" customWidth="1"/>
    <col min="2308" max="2555" width="9.109375" style="64"/>
    <col min="2556" max="2556" width="6.6640625" style="64" customWidth="1"/>
    <col min="2557" max="2557" width="13.33203125" style="64" customWidth="1"/>
    <col min="2558" max="2558" width="98.33203125" style="64" customWidth="1"/>
    <col min="2559" max="2559" width="6.109375" style="64" customWidth="1"/>
    <col min="2560" max="2560" width="9.33203125" style="64" customWidth="1"/>
    <col min="2561" max="2561" width="15.44140625" style="64" customWidth="1"/>
    <col min="2562" max="2562" width="13.109375" style="64" customWidth="1"/>
    <col min="2563" max="2563" width="11.88671875" style="64" customWidth="1"/>
    <col min="2564" max="2811" width="9.109375" style="64"/>
    <col min="2812" max="2812" width="6.6640625" style="64" customWidth="1"/>
    <col min="2813" max="2813" width="13.33203125" style="64" customWidth="1"/>
    <col min="2814" max="2814" width="98.33203125" style="64" customWidth="1"/>
    <col min="2815" max="2815" width="6.109375" style="64" customWidth="1"/>
    <col min="2816" max="2816" width="9.33203125" style="64" customWidth="1"/>
    <col min="2817" max="2817" width="15.44140625" style="64" customWidth="1"/>
    <col min="2818" max="2818" width="13.109375" style="64" customWidth="1"/>
    <col min="2819" max="2819" width="11.88671875" style="64" customWidth="1"/>
    <col min="2820" max="3067" width="9.109375" style="64"/>
    <col min="3068" max="3068" width="6.6640625" style="64" customWidth="1"/>
    <col min="3069" max="3069" width="13.33203125" style="64" customWidth="1"/>
    <col min="3070" max="3070" width="98.33203125" style="64" customWidth="1"/>
    <col min="3071" max="3071" width="6.109375" style="64" customWidth="1"/>
    <col min="3072" max="3072" width="9.33203125" style="64" customWidth="1"/>
    <col min="3073" max="3073" width="15.44140625" style="64" customWidth="1"/>
    <col min="3074" max="3074" width="13.109375" style="64" customWidth="1"/>
    <col min="3075" max="3075" width="11.88671875" style="64" customWidth="1"/>
    <col min="3076" max="3323" width="9.109375" style="64"/>
    <col min="3324" max="3324" width="6.6640625" style="64" customWidth="1"/>
    <col min="3325" max="3325" width="13.33203125" style="64" customWidth="1"/>
    <col min="3326" max="3326" width="98.33203125" style="64" customWidth="1"/>
    <col min="3327" max="3327" width="6.109375" style="64" customWidth="1"/>
    <col min="3328" max="3328" width="9.33203125" style="64" customWidth="1"/>
    <col min="3329" max="3329" width="15.44140625" style="64" customWidth="1"/>
    <col min="3330" max="3330" width="13.109375" style="64" customWidth="1"/>
    <col min="3331" max="3331" width="11.88671875" style="64" customWidth="1"/>
    <col min="3332" max="3579" width="9.109375" style="64"/>
    <col min="3580" max="3580" width="6.6640625" style="64" customWidth="1"/>
    <col min="3581" max="3581" width="13.33203125" style="64" customWidth="1"/>
    <col min="3582" max="3582" width="98.33203125" style="64" customWidth="1"/>
    <col min="3583" max="3583" width="6.109375" style="64" customWidth="1"/>
    <col min="3584" max="3584" width="9.33203125" style="64" customWidth="1"/>
    <col min="3585" max="3585" width="15.44140625" style="64" customWidth="1"/>
    <col min="3586" max="3586" width="13.109375" style="64" customWidth="1"/>
    <col min="3587" max="3587" width="11.88671875" style="64" customWidth="1"/>
    <col min="3588" max="3835" width="9.109375" style="64"/>
    <col min="3836" max="3836" width="6.6640625" style="64" customWidth="1"/>
    <col min="3837" max="3837" width="13.33203125" style="64" customWidth="1"/>
    <col min="3838" max="3838" width="98.33203125" style="64" customWidth="1"/>
    <col min="3839" max="3839" width="6.109375" style="64" customWidth="1"/>
    <col min="3840" max="3840" width="9.33203125" style="64" customWidth="1"/>
    <col min="3841" max="3841" width="15.44140625" style="64" customWidth="1"/>
    <col min="3842" max="3842" width="13.109375" style="64" customWidth="1"/>
    <col min="3843" max="3843" width="11.88671875" style="64" customWidth="1"/>
    <col min="3844" max="4091" width="9.109375" style="64"/>
    <col min="4092" max="4092" width="6.6640625" style="64" customWidth="1"/>
    <col min="4093" max="4093" width="13.33203125" style="64" customWidth="1"/>
    <col min="4094" max="4094" width="98.33203125" style="64" customWidth="1"/>
    <col min="4095" max="4095" width="6.109375" style="64" customWidth="1"/>
    <col min="4096" max="4096" width="9.33203125" style="64" customWidth="1"/>
    <col min="4097" max="4097" width="15.44140625" style="64" customWidth="1"/>
    <col min="4098" max="4098" width="13.109375" style="64" customWidth="1"/>
    <col min="4099" max="4099" width="11.88671875" style="64" customWidth="1"/>
    <col min="4100" max="4347" width="9.109375" style="64"/>
    <col min="4348" max="4348" width="6.6640625" style="64" customWidth="1"/>
    <col min="4349" max="4349" width="13.33203125" style="64" customWidth="1"/>
    <col min="4350" max="4350" width="98.33203125" style="64" customWidth="1"/>
    <col min="4351" max="4351" width="6.109375" style="64" customWidth="1"/>
    <col min="4352" max="4352" width="9.33203125" style="64" customWidth="1"/>
    <col min="4353" max="4353" width="15.44140625" style="64" customWidth="1"/>
    <col min="4354" max="4354" width="13.109375" style="64" customWidth="1"/>
    <col min="4355" max="4355" width="11.88671875" style="64" customWidth="1"/>
    <col min="4356" max="4603" width="9.109375" style="64"/>
    <col min="4604" max="4604" width="6.6640625" style="64" customWidth="1"/>
    <col min="4605" max="4605" width="13.33203125" style="64" customWidth="1"/>
    <col min="4606" max="4606" width="98.33203125" style="64" customWidth="1"/>
    <col min="4607" max="4607" width="6.109375" style="64" customWidth="1"/>
    <col min="4608" max="4608" width="9.33203125" style="64" customWidth="1"/>
    <col min="4609" max="4609" width="15.44140625" style="64" customWidth="1"/>
    <col min="4610" max="4610" width="13.109375" style="64" customWidth="1"/>
    <col min="4611" max="4611" width="11.88671875" style="64" customWidth="1"/>
    <col min="4612" max="4859" width="9.109375" style="64"/>
    <col min="4860" max="4860" width="6.6640625" style="64" customWidth="1"/>
    <col min="4861" max="4861" width="13.33203125" style="64" customWidth="1"/>
    <col min="4862" max="4862" width="98.33203125" style="64" customWidth="1"/>
    <col min="4863" max="4863" width="6.109375" style="64" customWidth="1"/>
    <col min="4864" max="4864" width="9.33203125" style="64" customWidth="1"/>
    <col min="4865" max="4865" width="15.44140625" style="64" customWidth="1"/>
    <col min="4866" max="4866" width="13.109375" style="64" customWidth="1"/>
    <col min="4867" max="4867" width="11.88671875" style="64" customWidth="1"/>
    <col min="4868" max="5115" width="9.109375" style="64"/>
    <col min="5116" max="5116" width="6.6640625" style="64" customWidth="1"/>
    <col min="5117" max="5117" width="13.33203125" style="64" customWidth="1"/>
    <col min="5118" max="5118" width="98.33203125" style="64" customWidth="1"/>
    <col min="5119" max="5119" width="6.109375" style="64" customWidth="1"/>
    <col min="5120" max="5120" width="9.33203125" style="64" customWidth="1"/>
    <col min="5121" max="5121" width="15.44140625" style="64" customWidth="1"/>
    <col min="5122" max="5122" width="13.109375" style="64" customWidth="1"/>
    <col min="5123" max="5123" width="11.88671875" style="64" customWidth="1"/>
    <col min="5124" max="5371" width="9.109375" style="64"/>
    <col min="5372" max="5372" width="6.6640625" style="64" customWidth="1"/>
    <col min="5373" max="5373" width="13.33203125" style="64" customWidth="1"/>
    <col min="5374" max="5374" width="98.33203125" style="64" customWidth="1"/>
    <col min="5375" max="5375" width="6.109375" style="64" customWidth="1"/>
    <col min="5376" max="5376" width="9.33203125" style="64" customWidth="1"/>
    <col min="5377" max="5377" width="15.44140625" style="64" customWidth="1"/>
    <col min="5378" max="5378" width="13.109375" style="64" customWidth="1"/>
    <col min="5379" max="5379" width="11.88671875" style="64" customWidth="1"/>
    <col min="5380" max="5627" width="9.109375" style="64"/>
    <col min="5628" max="5628" width="6.6640625" style="64" customWidth="1"/>
    <col min="5629" max="5629" width="13.33203125" style="64" customWidth="1"/>
    <col min="5630" max="5630" width="98.33203125" style="64" customWidth="1"/>
    <col min="5631" max="5631" width="6.109375" style="64" customWidth="1"/>
    <col min="5632" max="5632" width="9.33203125" style="64" customWidth="1"/>
    <col min="5633" max="5633" width="15.44140625" style="64" customWidth="1"/>
    <col min="5634" max="5634" width="13.109375" style="64" customWidth="1"/>
    <col min="5635" max="5635" width="11.88671875" style="64" customWidth="1"/>
    <col min="5636" max="5883" width="9.109375" style="64"/>
    <col min="5884" max="5884" width="6.6640625" style="64" customWidth="1"/>
    <col min="5885" max="5885" width="13.33203125" style="64" customWidth="1"/>
    <col min="5886" max="5886" width="98.33203125" style="64" customWidth="1"/>
    <col min="5887" max="5887" width="6.109375" style="64" customWidth="1"/>
    <col min="5888" max="5888" width="9.33203125" style="64" customWidth="1"/>
    <col min="5889" max="5889" width="15.44140625" style="64" customWidth="1"/>
    <col min="5890" max="5890" width="13.109375" style="64" customWidth="1"/>
    <col min="5891" max="5891" width="11.88671875" style="64" customWidth="1"/>
    <col min="5892" max="6139" width="9.109375" style="64"/>
    <col min="6140" max="6140" width="6.6640625" style="64" customWidth="1"/>
    <col min="6141" max="6141" width="13.33203125" style="64" customWidth="1"/>
    <col min="6142" max="6142" width="98.33203125" style="64" customWidth="1"/>
    <col min="6143" max="6143" width="6.109375" style="64" customWidth="1"/>
    <col min="6144" max="6144" width="9.33203125" style="64" customWidth="1"/>
    <col min="6145" max="6145" width="15.44140625" style="64" customWidth="1"/>
    <col min="6146" max="6146" width="13.109375" style="64" customWidth="1"/>
    <col min="6147" max="6147" width="11.88671875" style="64" customWidth="1"/>
    <col min="6148" max="6395" width="9.109375" style="64"/>
    <col min="6396" max="6396" width="6.6640625" style="64" customWidth="1"/>
    <col min="6397" max="6397" width="13.33203125" style="64" customWidth="1"/>
    <col min="6398" max="6398" width="98.33203125" style="64" customWidth="1"/>
    <col min="6399" max="6399" width="6.109375" style="64" customWidth="1"/>
    <col min="6400" max="6400" width="9.33203125" style="64" customWidth="1"/>
    <col min="6401" max="6401" width="15.44140625" style="64" customWidth="1"/>
    <col min="6402" max="6402" width="13.109375" style="64" customWidth="1"/>
    <col min="6403" max="6403" width="11.88671875" style="64" customWidth="1"/>
    <col min="6404" max="6651" width="9.109375" style="64"/>
    <col min="6652" max="6652" width="6.6640625" style="64" customWidth="1"/>
    <col min="6653" max="6653" width="13.33203125" style="64" customWidth="1"/>
    <col min="6654" max="6654" width="98.33203125" style="64" customWidth="1"/>
    <col min="6655" max="6655" width="6.109375" style="64" customWidth="1"/>
    <col min="6656" max="6656" width="9.33203125" style="64" customWidth="1"/>
    <col min="6657" max="6657" width="15.44140625" style="64" customWidth="1"/>
    <col min="6658" max="6658" width="13.109375" style="64" customWidth="1"/>
    <col min="6659" max="6659" width="11.88671875" style="64" customWidth="1"/>
    <col min="6660" max="6907" width="9.109375" style="64"/>
    <col min="6908" max="6908" width="6.6640625" style="64" customWidth="1"/>
    <col min="6909" max="6909" width="13.33203125" style="64" customWidth="1"/>
    <col min="6910" max="6910" width="98.33203125" style="64" customWidth="1"/>
    <col min="6911" max="6911" width="6.109375" style="64" customWidth="1"/>
    <col min="6912" max="6912" width="9.33203125" style="64" customWidth="1"/>
    <col min="6913" max="6913" width="15.44140625" style="64" customWidth="1"/>
    <col min="6914" max="6914" width="13.109375" style="64" customWidth="1"/>
    <col min="6915" max="6915" width="11.88671875" style="64" customWidth="1"/>
    <col min="6916" max="7163" width="9.109375" style="64"/>
    <col min="7164" max="7164" width="6.6640625" style="64" customWidth="1"/>
    <col min="7165" max="7165" width="13.33203125" style="64" customWidth="1"/>
    <col min="7166" max="7166" width="98.33203125" style="64" customWidth="1"/>
    <col min="7167" max="7167" width="6.109375" style="64" customWidth="1"/>
    <col min="7168" max="7168" width="9.33203125" style="64" customWidth="1"/>
    <col min="7169" max="7169" width="15.44140625" style="64" customWidth="1"/>
    <col min="7170" max="7170" width="13.109375" style="64" customWidth="1"/>
    <col min="7171" max="7171" width="11.88671875" style="64" customWidth="1"/>
    <col min="7172" max="7419" width="9.109375" style="64"/>
    <col min="7420" max="7420" width="6.6640625" style="64" customWidth="1"/>
    <col min="7421" max="7421" width="13.33203125" style="64" customWidth="1"/>
    <col min="7422" max="7422" width="98.33203125" style="64" customWidth="1"/>
    <col min="7423" max="7423" width="6.109375" style="64" customWidth="1"/>
    <col min="7424" max="7424" width="9.33203125" style="64" customWidth="1"/>
    <col min="7425" max="7425" width="15.44140625" style="64" customWidth="1"/>
    <col min="7426" max="7426" width="13.109375" style="64" customWidth="1"/>
    <col min="7427" max="7427" width="11.88671875" style="64" customWidth="1"/>
    <col min="7428" max="7675" width="9.109375" style="64"/>
    <col min="7676" max="7676" width="6.6640625" style="64" customWidth="1"/>
    <col min="7677" max="7677" width="13.33203125" style="64" customWidth="1"/>
    <col min="7678" max="7678" width="98.33203125" style="64" customWidth="1"/>
    <col min="7679" max="7679" width="6.109375" style="64" customWidth="1"/>
    <col min="7680" max="7680" width="9.33203125" style="64" customWidth="1"/>
    <col min="7681" max="7681" width="15.44140625" style="64" customWidth="1"/>
    <col min="7682" max="7682" width="13.109375" style="64" customWidth="1"/>
    <col min="7683" max="7683" width="11.88671875" style="64" customWidth="1"/>
    <col min="7684" max="7931" width="9.109375" style="64"/>
    <col min="7932" max="7932" width="6.6640625" style="64" customWidth="1"/>
    <col min="7933" max="7933" width="13.33203125" style="64" customWidth="1"/>
    <col min="7934" max="7934" width="98.33203125" style="64" customWidth="1"/>
    <col min="7935" max="7935" width="6.109375" style="64" customWidth="1"/>
    <col min="7936" max="7936" width="9.33203125" style="64" customWidth="1"/>
    <col min="7937" max="7937" width="15.44140625" style="64" customWidth="1"/>
    <col min="7938" max="7938" width="13.109375" style="64" customWidth="1"/>
    <col min="7939" max="7939" width="11.88671875" style="64" customWidth="1"/>
    <col min="7940" max="8187" width="9.109375" style="64"/>
    <col min="8188" max="8188" width="6.6640625" style="64" customWidth="1"/>
    <col min="8189" max="8189" width="13.33203125" style="64" customWidth="1"/>
    <col min="8190" max="8190" width="98.33203125" style="64" customWidth="1"/>
    <col min="8191" max="8191" width="6.109375" style="64" customWidth="1"/>
    <col min="8192" max="8192" width="9.33203125" style="64" customWidth="1"/>
    <col min="8193" max="8193" width="15.44140625" style="64" customWidth="1"/>
    <col min="8194" max="8194" width="13.109375" style="64" customWidth="1"/>
    <col min="8195" max="8195" width="11.88671875" style="64" customWidth="1"/>
    <col min="8196" max="8443" width="9.109375" style="64"/>
    <col min="8444" max="8444" width="6.6640625" style="64" customWidth="1"/>
    <col min="8445" max="8445" width="13.33203125" style="64" customWidth="1"/>
    <col min="8446" max="8446" width="98.33203125" style="64" customWidth="1"/>
    <col min="8447" max="8447" width="6.109375" style="64" customWidth="1"/>
    <col min="8448" max="8448" width="9.33203125" style="64" customWidth="1"/>
    <col min="8449" max="8449" width="15.44140625" style="64" customWidth="1"/>
    <col min="8450" max="8450" width="13.109375" style="64" customWidth="1"/>
    <col min="8451" max="8451" width="11.88671875" style="64" customWidth="1"/>
    <col min="8452" max="8699" width="9.109375" style="64"/>
    <col min="8700" max="8700" width="6.6640625" style="64" customWidth="1"/>
    <col min="8701" max="8701" width="13.33203125" style="64" customWidth="1"/>
    <col min="8702" max="8702" width="98.33203125" style="64" customWidth="1"/>
    <col min="8703" max="8703" width="6.109375" style="64" customWidth="1"/>
    <col min="8704" max="8704" width="9.33203125" style="64" customWidth="1"/>
    <col min="8705" max="8705" width="15.44140625" style="64" customWidth="1"/>
    <col min="8706" max="8706" width="13.109375" style="64" customWidth="1"/>
    <col min="8707" max="8707" width="11.88671875" style="64" customWidth="1"/>
    <col min="8708" max="8955" width="9.109375" style="64"/>
    <col min="8956" max="8956" width="6.6640625" style="64" customWidth="1"/>
    <col min="8957" max="8957" width="13.33203125" style="64" customWidth="1"/>
    <col min="8958" max="8958" width="98.33203125" style="64" customWidth="1"/>
    <col min="8959" max="8959" width="6.109375" style="64" customWidth="1"/>
    <col min="8960" max="8960" width="9.33203125" style="64" customWidth="1"/>
    <col min="8961" max="8961" width="15.44140625" style="64" customWidth="1"/>
    <col min="8962" max="8962" width="13.109375" style="64" customWidth="1"/>
    <col min="8963" max="8963" width="11.88671875" style="64" customWidth="1"/>
    <col min="8964" max="9211" width="9.109375" style="64"/>
    <col min="9212" max="9212" width="6.6640625" style="64" customWidth="1"/>
    <col min="9213" max="9213" width="13.33203125" style="64" customWidth="1"/>
    <col min="9214" max="9214" width="98.33203125" style="64" customWidth="1"/>
    <col min="9215" max="9215" width="6.109375" style="64" customWidth="1"/>
    <col min="9216" max="9216" width="9.33203125" style="64" customWidth="1"/>
    <col min="9217" max="9217" width="15.44140625" style="64" customWidth="1"/>
    <col min="9218" max="9218" width="13.109375" style="64" customWidth="1"/>
    <col min="9219" max="9219" width="11.88671875" style="64" customWidth="1"/>
    <col min="9220" max="9467" width="9.109375" style="64"/>
    <col min="9468" max="9468" width="6.6640625" style="64" customWidth="1"/>
    <col min="9469" max="9469" width="13.33203125" style="64" customWidth="1"/>
    <col min="9470" max="9470" width="98.33203125" style="64" customWidth="1"/>
    <col min="9471" max="9471" width="6.109375" style="64" customWidth="1"/>
    <col min="9472" max="9472" width="9.33203125" style="64" customWidth="1"/>
    <col min="9473" max="9473" width="15.44140625" style="64" customWidth="1"/>
    <col min="9474" max="9474" width="13.109375" style="64" customWidth="1"/>
    <col min="9475" max="9475" width="11.88671875" style="64" customWidth="1"/>
    <col min="9476" max="9723" width="9.109375" style="64"/>
    <col min="9724" max="9724" width="6.6640625" style="64" customWidth="1"/>
    <col min="9725" max="9725" width="13.33203125" style="64" customWidth="1"/>
    <col min="9726" max="9726" width="98.33203125" style="64" customWidth="1"/>
    <col min="9727" max="9727" width="6.109375" style="64" customWidth="1"/>
    <col min="9728" max="9728" width="9.33203125" style="64" customWidth="1"/>
    <col min="9729" max="9729" width="15.44140625" style="64" customWidth="1"/>
    <col min="9730" max="9730" width="13.109375" style="64" customWidth="1"/>
    <col min="9731" max="9731" width="11.88671875" style="64" customWidth="1"/>
    <col min="9732" max="9979" width="9.109375" style="64"/>
    <col min="9980" max="9980" width="6.6640625" style="64" customWidth="1"/>
    <col min="9981" max="9981" width="13.33203125" style="64" customWidth="1"/>
    <col min="9982" max="9982" width="98.33203125" style="64" customWidth="1"/>
    <col min="9983" max="9983" width="6.109375" style="64" customWidth="1"/>
    <col min="9984" max="9984" width="9.33203125" style="64" customWidth="1"/>
    <col min="9985" max="9985" width="15.44140625" style="64" customWidth="1"/>
    <col min="9986" max="9986" width="13.109375" style="64" customWidth="1"/>
    <col min="9987" max="9987" width="11.88671875" style="64" customWidth="1"/>
    <col min="9988" max="10235" width="9.109375" style="64"/>
    <col min="10236" max="10236" width="6.6640625" style="64" customWidth="1"/>
    <col min="10237" max="10237" width="13.33203125" style="64" customWidth="1"/>
    <col min="10238" max="10238" width="98.33203125" style="64" customWidth="1"/>
    <col min="10239" max="10239" width="6.109375" style="64" customWidth="1"/>
    <col min="10240" max="10240" width="9.33203125" style="64" customWidth="1"/>
    <col min="10241" max="10241" width="15.44140625" style="64" customWidth="1"/>
    <col min="10242" max="10242" width="13.109375" style="64" customWidth="1"/>
    <col min="10243" max="10243" width="11.88671875" style="64" customWidth="1"/>
    <col min="10244" max="10491" width="9.109375" style="64"/>
    <col min="10492" max="10492" width="6.6640625" style="64" customWidth="1"/>
    <col min="10493" max="10493" width="13.33203125" style="64" customWidth="1"/>
    <col min="10494" max="10494" width="98.33203125" style="64" customWidth="1"/>
    <col min="10495" max="10495" width="6.109375" style="64" customWidth="1"/>
    <col min="10496" max="10496" width="9.33203125" style="64" customWidth="1"/>
    <col min="10497" max="10497" width="15.44140625" style="64" customWidth="1"/>
    <col min="10498" max="10498" width="13.109375" style="64" customWidth="1"/>
    <col min="10499" max="10499" width="11.88671875" style="64" customWidth="1"/>
    <col min="10500" max="10747" width="9.109375" style="64"/>
    <col min="10748" max="10748" width="6.6640625" style="64" customWidth="1"/>
    <col min="10749" max="10749" width="13.33203125" style="64" customWidth="1"/>
    <col min="10750" max="10750" width="98.33203125" style="64" customWidth="1"/>
    <col min="10751" max="10751" width="6.109375" style="64" customWidth="1"/>
    <col min="10752" max="10752" width="9.33203125" style="64" customWidth="1"/>
    <col min="10753" max="10753" width="15.44140625" style="64" customWidth="1"/>
    <col min="10754" max="10754" width="13.109375" style="64" customWidth="1"/>
    <col min="10755" max="10755" width="11.88671875" style="64" customWidth="1"/>
    <col min="10756" max="11003" width="9.109375" style="64"/>
    <col min="11004" max="11004" width="6.6640625" style="64" customWidth="1"/>
    <col min="11005" max="11005" width="13.33203125" style="64" customWidth="1"/>
    <col min="11006" max="11006" width="98.33203125" style="64" customWidth="1"/>
    <col min="11007" max="11007" width="6.109375" style="64" customWidth="1"/>
    <col min="11008" max="11008" width="9.33203125" style="64" customWidth="1"/>
    <col min="11009" max="11009" width="15.44140625" style="64" customWidth="1"/>
    <col min="11010" max="11010" width="13.109375" style="64" customWidth="1"/>
    <col min="11011" max="11011" width="11.88671875" style="64" customWidth="1"/>
    <col min="11012" max="11259" width="9.109375" style="64"/>
    <col min="11260" max="11260" width="6.6640625" style="64" customWidth="1"/>
    <col min="11261" max="11261" width="13.33203125" style="64" customWidth="1"/>
    <col min="11262" max="11262" width="98.33203125" style="64" customWidth="1"/>
    <col min="11263" max="11263" width="6.109375" style="64" customWidth="1"/>
    <col min="11264" max="11264" width="9.33203125" style="64" customWidth="1"/>
    <col min="11265" max="11265" width="15.44140625" style="64" customWidth="1"/>
    <col min="11266" max="11266" width="13.109375" style="64" customWidth="1"/>
    <col min="11267" max="11267" width="11.88671875" style="64" customWidth="1"/>
    <col min="11268" max="11515" width="9.109375" style="64"/>
    <col min="11516" max="11516" width="6.6640625" style="64" customWidth="1"/>
    <col min="11517" max="11517" width="13.33203125" style="64" customWidth="1"/>
    <col min="11518" max="11518" width="98.33203125" style="64" customWidth="1"/>
    <col min="11519" max="11519" width="6.109375" style="64" customWidth="1"/>
    <col min="11520" max="11520" width="9.33203125" style="64" customWidth="1"/>
    <col min="11521" max="11521" width="15.44140625" style="64" customWidth="1"/>
    <col min="11522" max="11522" width="13.109375" style="64" customWidth="1"/>
    <col min="11523" max="11523" width="11.88671875" style="64" customWidth="1"/>
    <col min="11524" max="11771" width="9.109375" style="64"/>
    <col min="11772" max="11772" width="6.6640625" style="64" customWidth="1"/>
    <col min="11773" max="11773" width="13.33203125" style="64" customWidth="1"/>
    <col min="11774" max="11774" width="98.33203125" style="64" customWidth="1"/>
    <col min="11775" max="11775" width="6.109375" style="64" customWidth="1"/>
    <col min="11776" max="11776" width="9.33203125" style="64" customWidth="1"/>
    <col min="11777" max="11777" width="15.44140625" style="64" customWidth="1"/>
    <col min="11778" max="11778" width="13.109375" style="64" customWidth="1"/>
    <col min="11779" max="11779" width="11.88671875" style="64" customWidth="1"/>
    <col min="11780" max="12027" width="9.109375" style="64"/>
    <col min="12028" max="12028" width="6.6640625" style="64" customWidth="1"/>
    <col min="12029" max="12029" width="13.33203125" style="64" customWidth="1"/>
    <col min="12030" max="12030" width="98.33203125" style="64" customWidth="1"/>
    <col min="12031" max="12031" width="6.109375" style="64" customWidth="1"/>
    <col min="12032" max="12032" width="9.33203125" style="64" customWidth="1"/>
    <col min="12033" max="12033" width="15.44140625" style="64" customWidth="1"/>
    <col min="12034" max="12034" width="13.109375" style="64" customWidth="1"/>
    <col min="12035" max="12035" width="11.88671875" style="64" customWidth="1"/>
    <col min="12036" max="12283" width="9.109375" style="64"/>
    <col min="12284" max="12284" width="6.6640625" style="64" customWidth="1"/>
    <col min="12285" max="12285" width="13.33203125" style="64" customWidth="1"/>
    <col min="12286" max="12286" width="98.33203125" style="64" customWidth="1"/>
    <col min="12287" max="12287" width="6.109375" style="64" customWidth="1"/>
    <col min="12288" max="12288" width="9.33203125" style="64" customWidth="1"/>
    <col min="12289" max="12289" width="15.44140625" style="64" customWidth="1"/>
    <col min="12290" max="12290" width="13.109375" style="64" customWidth="1"/>
    <col min="12291" max="12291" width="11.88671875" style="64" customWidth="1"/>
    <col min="12292" max="12539" width="9.109375" style="64"/>
    <col min="12540" max="12540" width="6.6640625" style="64" customWidth="1"/>
    <col min="12541" max="12541" width="13.33203125" style="64" customWidth="1"/>
    <col min="12542" max="12542" width="98.33203125" style="64" customWidth="1"/>
    <col min="12543" max="12543" width="6.109375" style="64" customWidth="1"/>
    <col min="12544" max="12544" width="9.33203125" style="64" customWidth="1"/>
    <col min="12545" max="12545" width="15.44140625" style="64" customWidth="1"/>
    <col min="12546" max="12546" width="13.109375" style="64" customWidth="1"/>
    <col min="12547" max="12547" width="11.88671875" style="64" customWidth="1"/>
    <col min="12548" max="12795" width="9.109375" style="64"/>
    <col min="12796" max="12796" width="6.6640625" style="64" customWidth="1"/>
    <col min="12797" max="12797" width="13.33203125" style="64" customWidth="1"/>
    <col min="12798" max="12798" width="98.33203125" style="64" customWidth="1"/>
    <col min="12799" max="12799" width="6.109375" style="64" customWidth="1"/>
    <col min="12800" max="12800" width="9.33203125" style="64" customWidth="1"/>
    <col min="12801" max="12801" width="15.44140625" style="64" customWidth="1"/>
    <col min="12802" max="12802" width="13.109375" style="64" customWidth="1"/>
    <col min="12803" max="12803" width="11.88671875" style="64" customWidth="1"/>
    <col min="12804" max="13051" width="9.109375" style="64"/>
    <col min="13052" max="13052" width="6.6640625" style="64" customWidth="1"/>
    <col min="13053" max="13053" width="13.33203125" style="64" customWidth="1"/>
    <col min="13054" max="13054" width="98.33203125" style="64" customWidth="1"/>
    <col min="13055" max="13055" width="6.109375" style="64" customWidth="1"/>
    <col min="13056" max="13056" width="9.33203125" style="64" customWidth="1"/>
    <col min="13057" max="13057" width="15.44140625" style="64" customWidth="1"/>
    <col min="13058" max="13058" width="13.109375" style="64" customWidth="1"/>
    <col min="13059" max="13059" width="11.88671875" style="64" customWidth="1"/>
    <col min="13060" max="13307" width="9.109375" style="64"/>
    <col min="13308" max="13308" width="6.6640625" style="64" customWidth="1"/>
    <col min="13309" max="13309" width="13.33203125" style="64" customWidth="1"/>
    <col min="13310" max="13310" width="98.33203125" style="64" customWidth="1"/>
    <col min="13311" max="13311" width="6.109375" style="64" customWidth="1"/>
    <col min="13312" max="13312" width="9.33203125" style="64" customWidth="1"/>
    <col min="13313" max="13313" width="15.44140625" style="64" customWidth="1"/>
    <col min="13314" max="13314" width="13.109375" style="64" customWidth="1"/>
    <col min="13315" max="13315" width="11.88671875" style="64" customWidth="1"/>
    <col min="13316" max="13563" width="9.109375" style="64"/>
    <col min="13564" max="13564" width="6.6640625" style="64" customWidth="1"/>
    <col min="13565" max="13565" width="13.33203125" style="64" customWidth="1"/>
    <col min="13566" max="13566" width="98.33203125" style="64" customWidth="1"/>
    <col min="13567" max="13567" width="6.109375" style="64" customWidth="1"/>
    <col min="13568" max="13568" width="9.33203125" style="64" customWidth="1"/>
    <col min="13569" max="13569" width="15.44140625" style="64" customWidth="1"/>
    <col min="13570" max="13570" width="13.109375" style="64" customWidth="1"/>
    <col min="13571" max="13571" width="11.88671875" style="64" customWidth="1"/>
    <col min="13572" max="13819" width="9.109375" style="64"/>
    <col min="13820" max="13820" width="6.6640625" style="64" customWidth="1"/>
    <col min="13821" max="13821" width="13.33203125" style="64" customWidth="1"/>
    <col min="13822" max="13822" width="98.33203125" style="64" customWidth="1"/>
    <col min="13823" max="13823" width="6.109375" style="64" customWidth="1"/>
    <col min="13824" max="13824" width="9.33203125" style="64" customWidth="1"/>
    <col min="13825" max="13825" width="15.44140625" style="64" customWidth="1"/>
    <col min="13826" max="13826" width="13.109375" style="64" customWidth="1"/>
    <col min="13827" max="13827" width="11.88671875" style="64" customWidth="1"/>
    <col min="13828" max="14075" width="9.109375" style="64"/>
    <col min="14076" max="14076" width="6.6640625" style="64" customWidth="1"/>
    <col min="14077" max="14077" width="13.33203125" style="64" customWidth="1"/>
    <col min="14078" max="14078" width="98.33203125" style="64" customWidth="1"/>
    <col min="14079" max="14079" width="6.109375" style="64" customWidth="1"/>
    <col min="14080" max="14080" width="9.33203125" style="64" customWidth="1"/>
    <col min="14081" max="14081" width="15.44140625" style="64" customWidth="1"/>
    <col min="14082" max="14082" width="13.109375" style="64" customWidth="1"/>
    <col min="14083" max="14083" width="11.88671875" style="64" customWidth="1"/>
    <col min="14084" max="14331" width="9.109375" style="64"/>
    <col min="14332" max="14332" width="6.6640625" style="64" customWidth="1"/>
    <col min="14333" max="14333" width="13.33203125" style="64" customWidth="1"/>
    <col min="14334" max="14334" width="98.33203125" style="64" customWidth="1"/>
    <col min="14335" max="14335" width="6.109375" style="64" customWidth="1"/>
    <col min="14336" max="14336" width="9.33203125" style="64" customWidth="1"/>
    <col min="14337" max="14337" width="15.44140625" style="64" customWidth="1"/>
    <col min="14338" max="14338" width="13.109375" style="64" customWidth="1"/>
    <col min="14339" max="14339" width="11.88671875" style="64" customWidth="1"/>
    <col min="14340" max="14587" width="9.109375" style="64"/>
    <col min="14588" max="14588" width="6.6640625" style="64" customWidth="1"/>
    <col min="14589" max="14589" width="13.33203125" style="64" customWidth="1"/>
    <col min="14590" max="14590" width="98.33203125" style="64" customWidth="1"/>
    <col min="14591" max="14591" width="6.109375" style="64" customWidth="1"/>
    <col min="14592" max="14592" width="9.33203125" style="64" customWidth="1"/>
    <col min="14593" max="14593" width="15.44140625" style="64" customWidth="1"/>
    <col min="14594" max="14594" width="13.109375" style="64" customWidth="1"/>
    <col min="14595" max="14595" width="11.88671875" style="64" customWidth="1"/>
    <col min="14596" max="14843" width="9.109375" style="64"/>
    <col min="14844" max="14844" width="6.6640625" style="64" customWidth="1"/>
    <col min="14845" max="14845" width="13.33203125" style="64" customWidth="1"/>
    <col min="14846" max="14846" width="98.33203125" style="64" customWidth="1"/>
    <col min="14847" max="14847" width="6.109375" style="64" customWidth="1"/>
    <col min="14848" max="14848" width="9.33203125" style="64" customWidth="1"/>
    <col min="14849" max="14849" width="15.44140625" style="64" customWidth="1"/>
    <col min="14850" max="14850" width="13.109375" style="64" customWidth="1"/>
    <col min="14851" max="14851" width="11.88671875" style="64" customWidth="1"/>
    <col min="14852" max="15099" width="9.109375" style="64"/>
    <col min="15100" max="15100" width="6.6640625" style="64" customWidth="1"/>
    <col min="15101" max="15101" width="13.33203125" style="64" customWidth="1"/>
    <col min="15102" max="15102" width="98.33203125" style="64" customWidth="1"/>
    <col min="15103" max="15103" width="6.109375" style="64" customWidth="1"/>
    <col min="15104" max="15104" width="9.33203125" style="64" customWidth="1"/>
    <col min="15105" max="15105" width="15.44140625" style="64" customWidth="1"/>
    <col min="15106" max="15106" width="13.109375" style="64" customWidth="1"/>
    <col min="15107" max="15107" width="11.88671875" style="64" customWidth="1"/>
    <col min="15108" max="15355" width="9.109375" style="64"/>
    <col min="15356" max="15356" width="6.6640625" style="64" customWidth="1"/>
    <col min="15357" max="15357" width="13.33203125" style="64" customWidth="1"/>
    <col min="15358" max="15358" width="98.33203125" style="64" customWidth="1"/>
    <col min="15359" max="15359" width="6.109375" style="64" customWidth="1"/>
    <col min="15360" max="15360" width="9.33203125" style="64" customWidth="1"/>
    <col min="15361" max="15361" width="15.44140625" style="64" customWidth="1"/>
    <col min="15362" max="15362" width="13.109375" style="64" customWidth="1"/>
    <col min="15363" max="15363" width="11.88671875" style="64" customWidth="1"/>
    <col min="15364" max="15611" width="9.109375" style="64"/>
    <col min="15612" max="15612" width="6.6640625" style="64" customWidth="1"/>
    <col min="15613" max="15613" width="13.33203125" style="64" customWidth="1"/>
    <col min="15614" max="15614" width="98.33203125" style="64" customWidth="1"/>
    <col min="15615" max="15615" width="6.109375" style="64" customWidth="1"/>
    <col min="15616" max="15616" width="9.33203125" style="64" customWidth="1"/>
    <col min="15617" max="15617" width="15.44140625" style="64" customWidth="1"/>
    <col min="15618" max="15618" width="13.109375" style="64" customWidth="1"/>
    <col min="15619" max="15619" width="11.88671875" style="64" customWidth="1"/>
    <col min="15620" max="15867" width="9.109375" style="64"/>
    <col min="15868" max="15868" width="6.6640625" style="64" customWidth="1"/>
    <col min="15869" max="15869" width="13.33203125" style="64" customWidth="1"/>
    <col min="15870" max="15870" width="98.33203125" style="64" customWidth="1"/>
    <col min="15871" max="15871" width="6.109375" style="64" customWidth="1"/>
    <col min="15872" max="15872" width="9.33203125" style="64" customWidth="1"/>
    <col min="15873" max="15873" width="15.44140625" style="64" customWidth="1"/>
    <col min="15874" max="15874" width="13.109375" style="64" customWidth="1"/>
    <col min="15875" max="15875" width="11.88671875" style="64" customWidth="1"/>
    <col min="15876" max="16123" width="9.109375" style="64"/>
    <col min="16124" max="16124" width="6.6640625" style="64" customWidth="1"/>
    <col min="16125" max="16125" width="13.33203125" style="64" customWidth="1"/>
    <col min="16126" max="16126" width="98.33203125" style="64" customWidth="1"/>
    <col min="16127" max="16127" width="6.109375" style="64" customWidth="1"/>
    <col min="16128" max="16128" width="9.33203125" style="64" customWidth="1"/>
    <col min="16129" max="16129" width="15.44140625" style="64" customWidth="1"/>
    <col min="16130" max="16130" width="13.109375" style="64" customWidth="1"/>
    <col min="16131" max="16131" width="11.88671875" style="64" customWidth="1"/>
    <col min="16132" max="16382" width="9.109375" style="64"/>
    <col min="16383" max="16384" width="9.109375" style="64" customWidth="1"/>
  </cols>
  <sheetData>
    <row r="1" spans="1:6" ht="80.25" customHeight="1">
      <c r="A1" s="1" t="s">
        <v>11</v>
      </c>
      <c r="B1" s="330" t="s">
        <v>419</v>
      </c>
      <c r="C1" s="331"/>
      <c r="D1" s="331"/>
      <c r="E1" s="331"/>
      <c r="F1" s="77" t="s">
        <v>428</v>
      </c>
    </row>
    <row r="2" spans="1:6" s="27" customFormat="1" ht="40.5" customHeight="1">
      <c r="A2" s="318" t="s">
        <v>492</v>
      </c>
      <c r="B2" s="318"/>
      <c r="C2" s="318"/>
      <c r="D2" s="318"/>
      <c r="E2" s="318"/>
      <c r="F2" s="318"/>
    </row>
    <row r="3" spans="1:6" s="28" customFormat="1" ht="18" customHeight="1">
      <c r="A3" s="334" t="s">
        <v>516</v>
      </c>
      <c r="B3" s="334"/>
      <c r="C3" s="334"/>
      <c r="D3" s="334"/>
      <c r="E3" s="334"/>
      <c r="F3" s="334"/>
    </row>
    <row r="4" spans="1:6" s="52" customFormat="1" ht="18" customHeight="1">
      <c r="A4" s="334" t="s">
        <v>0</v>
      </c>
      <c r="B4" s="334"/>
      <c r="C4" s="334"/>
      <c r="D4" s="334"/>
      <c r="E4" s="334"/>
      <c r="F4" s="334"/>
    </row>
    <row r="5" spans="1:6" s="65" customFormat="1" ht="136.5" customHeight="1">
      <c r="A5" s="188" t="s">
        <v>338</v>
      </c>
      <c r="B5" s="188" t="s">
        <v>2</v>
      </c>
      <c r="C5" s="188" t="s">
        <v>3</v>
      </c>
      <c r="D5" s="188" t="s">
        <v>15</v>
      </c>
      <c r="E5" s="136" t="s">
        <v>426</v>
      </c>
      <c r="F5" s="137" t="s">
        <v>427</v>
      </c>
    </row>
    <row r="6" spans="1:6" s="66" customFormat="1" ht="15.6">
      <c r="A6" s="189"/>
      <c r="B6" s="188"/>
      <c r="C6" s="190" t="s">
        <v>4</v>
      </c>
      <c r="D6" s="111" t="s">
        <v>5</v>
      </c>
      <c r="E6" s="190" t="s">
        <v>6</v>
      </c>
      <c r="F6" s="191" t="s">
        <v>7</v>
      </c>
    </row>
    <row r="7" spans="1:6" s="66" customFormat="1" ht="27.75" customHeight="1">
      <c r="A7" s="192" t="s">
        <v>340</v>
      </c>
      <c r="B7" s="307" t="s">
        <v>341</v>
      </c>
      <c r="C7" s="196"/>
      <c r="D7" s="200"/>
      <c r="E7" s="201"/>
      <c r="F7" s="199">
        <f t="shared" ref="F7:F16" si="0">E7*D7</f>
        <v>0</v>
      </c>
    </row>
    <row r="8" spans="1:6" s="66" customFormat="1" ht="75.75" customHeight="1">
      <c r="A8" s="192" t="s">
        <v>342</v>
      </c>
      <c r="B8" s="195" t="s">
        <v>343</v>
      </c>
      <c r="C8" s="196" t="s">
        <v>344</v>
      </c>
      <c r="D8" s="197">
        <v>100</v>
      </c>
      <c r="E8" s="198">
        <v>250</v>
      </c>
      <c r="F8" s="199">
        <f t="shared" si="0"/>
        <v>25000</v>
      </c>
    </row>
    <row r="9" spans="1:6" ht="108.75" customHeight="1">
      <c r="A9" s="192" t="s">
        <v>345</v>
      </c>
      <c r="B9" s="195" t="s">
        <v>346</v>
      </c>
      <c r="C9" s="196" t="s">
        <v>347</v>
      </c>
      <c r="D9" s="200">
        <v>100</v>
      </c>
      <c r="E9" s="198">
        <v>221</v>
      </c>
      <c r="F9" s="199">
        <f t="shared" si="0"/>
        <v>22100</v>
      </c>
    </row>
    <row r="10" spans="1:6" ht="92.4">
      <c r="A10" s="192" t="s">
        <v>348</v>
      </c>
      <c r="B10" s="195" t="s">
        <v>415</v>
      </c>
      <c r="C10" s="196" t="s">
        <v>349</v>
      </c>
      <c r="D10" s="197">
        <v>50</v>
      </c>
      <c r="E10" s="198">
        <v>1912</v>
      </c>
      <c r="F10" s="199">
        <f t="shared" si="0"/>
        <v>95600</v>
      </c>
    </row>
    <row r="11" spans="1:6" ht="145.19999999999999">
      <c r="A11" s="192" t="s">
        <v>350</v>
      </c>
      <c r="B11" s="286" t="s">
        <v>420</v>
      </c>
      <c r="C11" s="196" t="s">
        <v>351</v>
      </c>
      <c r="D11" s="200">
        <v>50</v>
      </c>
      <c r="E11" s="198">
        <v>215</v>
      </c>
      <c r="F11" s="199">
        <f t="shared" si="0"/>
        <v>10750</v>
      </c>
    </row>
    <row r="12" spans="1:6" ht="24" customHeight="1">
      <c r="A12" s="192" t="s">
        <v>353</v>
      </c>
      <c r="B12" s="204" t="s">
        <v>354</v>
      </c>
      <c r="C12" s="207"/>
      <c r="D12" s="205"/>
      <c r="E12" s="203"/>
      <c r="F12" s="199">
        <f t="shared" si="0"/>
        <v>0</v>
      </c>
    </row>
    <row r="13" spans="1:6" ht="108" customHeight="1">
      <c r="A13" s="192" t="s">
        <v>355</v>
      </c>
      <c r="B13" s="208" t="s">
        <v>356</v>
      </c>
      <c r="C13" s="196" t="s">
        <v>352</v>
      </c>
      <c r="D13" s="200">
        <v>40</v>
      </c>
      <c r="E13" s="198">
        <v>3323</v>
      </c>
      <c r="F13" s="199">
        <f t="shared" si="0"/>
        <v>132920</v>
      </c>
    </row>
    <row r="14" spans="1:6" ht="15.75" customHeight="1">
      <c r="A14" s="192" t="s">
        <v>357</v>
      </c>
      <c r="B14" s="209" t="s">
        <v>358</v>
      </c>
      <c r="C14" s="207"/>
      <c r="D14" s="205"/>
      <c r="E14" s="203"/>
      <c r="F14" s="199">
        <f t="shared" si="0"/>
        <v>0</v>
      </c>
    </row>
    <row r="15" spans="1:6" ht="78.75" customHeight="1">
      <c r="A15" s="192" t="s">
        <v>359</v>
      </c>
      <c r="B15" s="206" t="s">
        <v>360</v>
      </c>
      <c r="C15" s="196" t="s">
        <v>352</v>
      </c>
      <c r="D15" s="200">
        <v>265</v>
      </c>
      <c r="E15" s="198">
        <v>461</v>
      </c>
      <c r="F15" s="199">
        <f t="shared" si="0"/>
        <v>122165</v>
      </c>
    </row>
    <row r="16" spans="1:6" ht="40.5" customHeight="1">
      <c r="A16" s="192" t="s">
        <v>361</v>
      </c>
      <c r="B16" s="194" t="s">
        <v>362</v>
      </c>
      <c r="C16" s="196" t="s">
        <v>352</v>
      </c>
      <c r="D16" s="200">
        <v>110</v>
      </c>
      <c r="E16" s="198">
        <v>712</v>
      </c>
      <c r="F16" s="199">
        <f t="shared" si="0"/>
        <v>78320</v>
      </c>
    </row>
    <row r="17" spans="1:6" ht="66">
      <c r="A17" s="192" t="s">
        <v>363</v>
      </c>
      <c r="B17" s="206" t="s">
        <v>364</v>
      </c>
      <c r="C17" s="196" t="s">
        <v>352</v>
      </c>
      <c r="D17" s="200">
        <v>240</v>
      </c>
      <c r="E17" s="198">
        <v>316</v>
      </c>
      <c r="F17" s="199">
        <f t="shared" ref="F17:F33" si="1">E17*D17</f>
        <v>75840</v>
      </c>
    </row>
    <row r="18" spans="1:6" ht="18.75" customHeight="1">
      <c r="A18" s="192" t="s">
        <v>365</v>
      </c>
      <c r="B18" s="193" t="s">
        <v>366</v>
      </c>
      <c r="C18" s="207"/>
      <c r="D18" s="205"/>
      <c r="E18" s="203"/>
      <c r="F18" s="199">
        <f t="shared" si="1"/>
        <v>0</v>
      </c>
    </row>
    <row r="19" spans="1:6" ht="87" customHeight="1">
      <c r="A19" s="192" t="s">
        <v>367</v>
      </c>
      <c r="B19" s="206" t="s">
        <v>368</v>
      </c>
      <c r="C19" s="196" t="s">
        <v>352</v>
      </c>
      <c r="D19" s="200">
        <v>45</v>
      </c>
      <c r="E19" s="198">
        <v>8968</v>
      </c>
      <c r="F19" s="199">
        <f t="shared" si="1"/>
        <v>403560</v>
      </c>
    </row>
    <row r="20" spans="1:6" s="66" customFormat="1" ht="116.25" customHeight="1">
      <c r="A20" s="192" t="s">
        <v>369</v>
      </c>
      <c r="B20" s="206" t="s">
        <v>429</v>
      </c>
      <c r="C20" s="196" t="s">
        <v>352</v>
      </c>
      <c r="D20" s="200">
        <v>100</v>
      </c>
      <c r="E20" s="198">
        <v>11870</v>
      </c>
      <c r="F20" s="199">
        <f t="shared" si="1"/>
        <v>1187000</v>
      </c>
    </row>
    <row r="21" spans="1:6" ht="13.5" customHeight="1">
      <c r="A21" s="332" t="s">
        <v>370</v>
      </c>
      <c r="B21" s="211" t="s">
        <v>371</v>
      </c>
      <c r="C21" s="196"/>
      <c r="D21" s="210"/>
      <c r="E21" s="203"/>
      <c r="F21" s="199">
        <f t="shared" si="1"/>
        <v>0</v>
      </c>
    </row>
    <row r="22" spans="1:6" s="66" customFormat="1" ht="91.5" customHeight="1">
      <c r="A22" s="332"/>
      <c r="B22" s="202" t="s">
        <v>372</v>
      </c>
      <c r="C22" s="207"/>
      <c r="D22" s="205"/>
      <c r="E22" s="3"/>
      <c r="F22" s="199">
        <f t="shared" si="1"/>
        <v>0</v>
      </c>
    </row>
    <row r="23" spans="1:6" ht="34.5" customHeight="1">
      <c r="A23" s="192" t="s">
        <v>373</v>
      </c>
      <c r="B23" s="212" t="s">
        <v>374</v>
      </c>
      <c r="C23" s="196" t="s">
        <v>339</v>
      </c>
      <c r="D23" s="200">
        <v>170</v>
      </c>
      <c r="E23" s="198">
        <v>633</v>
      </c>
      <c r="F23" s="199">
        <f t="shared" si="1"/>
        <v>107610</v>
      </c>
    </row>
    <row r="24" spans="1:6" s="66" customFormat="1" ht="26.25" customHeight="1">
      <c r="A24" s="192" t="s">
        <v>375</v>
      </c>
      <c r="B24" s="213" t="s">
        <v>376</v>
      </c>
      <c r="C24" s="196"/>
      <c r="D24" s="200"/>
      <c r="E24" s="3"/>
      <c r="F24" s="199">
        <f t="shared" si="1"/>
        <v>0</v>
      </c>
    </row>
    <row r="25" spans="1:6" ht="64.5" customHeight="1">
      <c r="A25" s="192" t="s">
        <v>377</v>
      </c>
      <c r="B25" s="206" t="s">
        <v>378</v>
      </c>
      <c r="C25" s="196" t="s">
        <v>379</v>
      </c>
      <c r="D25" s="200">
        <v>8</v>
      </c>
      <c r="E25" s="198">
        <v>123317</v>
      </c>
      <c r="F25" s="199">
        <f t="shared" si="1"/>
        <v>986536</v>
      </c>
    </row>
    <row r="26" spans="1:6" s="66" customFormat="1" ht="12.75" customHeight="1">
      <c r="A26" s="192" t="s">
        <v>380</v>
      </c>
      <c r="B26" s="213" t="s">
        <v>381</v>
      </c>
      <c r="C26" s="214"/>
      <c r="D26" s="200"/>
      <c r="E26" s="3"/>
      <c r="F26" s="199">
        <f t="shared" si="1"/>
        <v>0</v>
      </c>
    </row>
    <row r="27" spans="1:6" s="66" customFormat="1" ht="155.25" customHeight="1">
      <c r="A27" s="192" t="s">
        <v>382</v>
      </c>
      <c r="B27" s="202" t="s">
        <v>383</v>
      </c>
      <c r="C27" s="196" t="s">
        <v>379</v>
      </c>
      <c r="D27" s="200">
        <v>1</v>
      </c>
      <c r="E27" s="198">
        <v>131890</v>
      </c>
      <c r="F27" s="199">
        <f t="shared" si="1"/>
        <v>131890</v>
      </c>
    </row>
    <row r="28" spans="1:6" s="66" customFormat="1" ht="15.75" customHeight="1">
      <c r="A28" s="192" t="s">
        <v>384</v>
      </c>
      <c r="B28" s="215" t="s">
        <v>385</v>
      </c>
      <c r="C28" s="214"/>
      <c r="D28" s="210"/>
      <c r="E28" s="3"/>
      <c r="F28" s="199">
        <f t="shared" si="1"/>
        <v>0</v>
      </c>
    </row>
    <row r="29" spans="1:6" s="66" customFormat="1" ht="92.4">
      <c r="A29" s="285" t="s">
        <v>386</v>
      </c>
      <c r="B29" s="202" t="s">
        <v>387</v>
      </c>
      <c r="C29" s="196" t="s">
        <v>379</v>
      </c>
      <c r="D29" s="200">
        <v>0.1</v>
      </c>
      <c r="E29" s="198">
        <v>237402</v>
      </c>
      <c r="F29" s="199">
        <f t="shared" si="1"/>
        <v>23740.2</v>
      </c>
    </row>
    <row r="30" spans="1:6" s="67" customFormat="1" ht="90" customHeight="1">
      <c r="A30" s="192" t="s">
        <v>388</v>
      </c>
      <c r="B30" s="202" t="s">
        <v>389</v>
      </c>
      <c r="C30" s="196" t="s">
        <v>390</v>
      </c>
      <c r="D30" s="200">
        <v>0.1</v>
      </c>
      <c r="E30" s="198">
        <v>171457</v>
      </c>
      <c r="F30" s="199">
        <f t="shared" si="1"/>
        <v>17145.7</v>
      </c>
    </row>
    <row r="31" spans="1:6" s="67" customFormat="1" ht="13.5" customHeight="1">
      <c r="A31" s="192" t="s">
        <v>391</v>
      </c>
      <c r="B31" s="216" t="s">
        <v>392</v>
      </c>
      <c r="C31" s="196"/>
      <c r="D31" s="210"/>
      <c r="E31" s="217"/>
      <c r="F31" s="199">
        <f t="shared" si="1"/>
        <v>0</v>
      </c>
    </row>
    <row r="32" spans="1:6" s="67" customFormat="1" ht="78.75" customHeight="1">
      <c r="A32" s="192" t="s">
        <v>393</v>
      </c>
      <c r="B32" s="202" t="s">
        <v>394</v>
      </c>
      <c r="C32" s="196" t="s">
        <v>352</v>
      </c>
      <c r="D32" s="200">
        <v>14</v>
      </c>
      <c r="E32" s="198">
        <v>10603</v>
      </c>
      <c r="F32" s="199">
        <f t="shared" si="1"/>
        <v>148442</v>
      </c>
    </row>
    <row r="33" spans="1:6" s="66" customFormat="1" ht="52.8">
      <c r="A33" s="283" t="s">
        <v>395</v>
      </c>
      <c r="B33" s="216" t="s">
        <v>396</v>
      </c>
      <c r="C33" s="196" t="s">
        <v>339</v>
      </c>
      <c r="D33" s="200">
        <v>165</v>
      </c>
      <c r="E33" s="198">
        <f>412.88*1.1</f>
        <v>454.16800000000001</v>
      </c>
      <c r="F33" s="199">
        <f t="shared" si="1"/>
        <v>74937.72</v>
      </c>
    </row>
    <row r="34" spans="1:6" s="66" customFormat="1" ht="45.75" customHeight="1">
      <c r="A34" s="192" t="s">
        <v>434</v>
      </c>
      <c r="B34" s="218" t="s">
        <v>511</v>
      </c>
      <c r="C34" s="207" t="s">
        <v>14</v>
      </c>
      <c r="D34" s="210">
        <v>1</v>
      </c>
      <c r="E34" s="198">
        <v>287460</v>
      </c>
      <c r="F34" s="199">
        <f t="shared" ref="F34" si="2">E34*D34</f>
        <v>287460</v>
      </c>
    </row>
    <row r="35" spans="1:6" ht="47.25" customHeight="1">
      <c r="A35" s="335" t="s">
        <v>515</v>
      </c>
      <c r="B35" s="336"/>
      <c r="C35" s="333"/>
      <c r="D35" s="333"/>
      <c r="E35" s="219"/>
      <c r="F35" s="220">
        <f>SUM(F7:F34)</f>
        <v>3931016.6200000006</v>
      </c>
    </row>
    <row r="36" spans="1:6" ht="19.5" customHeight="1">
      <c r="D36" s="69"/>
    </row>
    <row r="37" spans="1:6" ht="18" customHeight="1">
      <c r="B37" s="71"/>
    </row>
    <row r="38" spans="1:6" ht="39.9" customHeight="1">
      <c r="A38" s="68"/>
      <c r="B38" s="66"/>
      <c r="C38" s="73"/>
      <c r="E38" s="68"/>
      <c r="F38" s="74"/>
    </row>
    <row r="39" spans="1:6" ht="39.9" customHeight="1">
      <c r="A39" s="68"/>
      <c r="B39" s="66"/>
      <c r="D39" s="75"/>
    </row>
    <row r="40" spans="1:6" ht="99" customHeight="1">
      <c r="B40" s="71"/>
    </row>
    <row r="41" spans="1:6" ht="18" customHeight="1"/>
    <row r="42" spans="1:6" ht="39.9" customHeight="1"/>
    <row r="43" spans="1:6" ht="39.9" customHeight="1"/>
    <row r="44" spans="1:6" ht="39.9" customHeight="1"/>
    <row r="45" spans="1:6" ht="39.9" customHeight="1"/>
    <row r="46" spans="1:6" ht="22.5" customHeight="1"/>
    <row r="47" spans="1:6" ht="97.5" customHeight="1">
      <c r="B47" s="71"/>
    </row>
    <row r="48" spans="1:6" ht="27" customHeight="1"/>
    <row r="49" spans="1:6" ht="39.9" customHeight="1"/>
    <row r="50" spans="1:6" ht="39.9" customHeight="1"/>
    <row r="51" spans="1:6" ht="22.5" customHeight="1"/>
    <row r="52" spans="1:6" ht="81.75" customHeight="1">
      <c r="B52" s="71"/>
    </row>
    <row r="53" spans="1:6" ht="40.5" customHeight="1"/>
    <row r="54" spans="1:6" ht="21" customHeight="1"/>
    <row r="55" spans="1:6" ht="57.75" customHeight="1">
      <c r="B55" s="71"/>
    </row>
    <row r="56" spans="1:6" ht="24.75" customHeight="1"/>
    <row r="57" spans="1:6" ht="39.9" customHeight="1"/>
    <row r="58" spans="1:6" ht="39.9" customHeight="1"/>
    <row r="59" spans="1:6" ht="39.9" customHeight="1"/>
    <row r="60" spans="1:6" ht="39.9" customHeight="1"/>
    <row r="61" spans="1:6" ht="39.9" customHeight="1"/>
    <row r="62" spans="1:6" ht="39.9" customHeight="1"/>
    <row r="63" spans="1:6" ht="39.9" customHeight="1">
      <c r="A63" s="68"/>
      <c r="B63" s="66"/>
      <c r="C63" s="73"/>
      <c r="E63" s="68"/>
      <c r="F63" s="74"/>
    </row>
    <row r="64" spans="1:6" ht="39.9" customHeight="1">
      <c r="A64" s="68"/>
      <c r="B64" s="66"/>
      <c r="C64" s="73"/>
      <c r="D64" s="75"/>
    </row>
    <row r="65" spans="2:6" ht="39.9" customHeight="1">
      <c r="B65" s="71"/>
    </row>
    <row r="66" spans="2:6" ht="21.75" customHeight="1"/>
    <row r="67" spans="2:6" ht="39.9" customHeight="1">
      <c r="B67" s="71"/>
    </row>
    <row r="68" spans="2:6" s="65" customFormat="1" ht="30" customHeight="1">
      <c r="B68" s="64"/>
      <c r="C68" s="69"/>
      <c r="D68" s="72"/>
      <c r="F68" s="70"/>
    </row>
    <row r="69" spans="2:6" s="65" customFormat="1" ht="39.9" customHeight="1">
      <c r="B69" s="71"/>
      <c r="C69" s="69"/>
      <c r="D69" s="72"/>
      <c r="F69" s="70"/>
    </row>
    <row r="70" spans="2:6" s="65" customFormat="1" ht="30.75" customHeight="1">
      <c r="B70" s="64"/>
      <c r="C70" s="69"/>
      <c r="D70" s="72"/>
      <c r="F70" s="70"/>
    </row>
    <row r="71" spans="2:6" s="65" customFormat="1" ht="39.9" customHeight="1">
      <c r="B71" s="71"/>
      <c r="C71" s="69"/>
      <c r="D71" s="72"/>
      <c r="F71" s="70"/>
    </row>
    <row r="72" spans="2:6" s="65" customFormat="1" ht="22.5" customHeight="1">
      <c r="B72" s="64"/>
      <c r="C72" s="69"/>
      <c r="D72" s="72"/>
      <c r="F72" s="70"/>
    </row>
    <row r="73" spans="2:6" s="65" customFormat="1" ht="39.9" customHeight="1">
      <c r="B73" s="71"/>
      <c r="C73" s="69"/>
      <c r="D73" s="72"/>
      <c r="F73" s="70"/>
    </row>
    <row r="74" spans="2:6" s="65" customFormat="1" ht="24.75" customHeight="1">
      <c r="B74" s="64"/>
      <c r="C74" s="69"/>
      <c r="D74" s="72"/>
      <c r="F74" s="70"/>
    </row>
    <row r="75" spans="2:6" s="65" customFormat="1" ht="39.9" customHeight="1">
      <c r="B75" s="71"/>
      <c r="C75" s="69"/>
      <c r="D75" s="72"/>
      <c r="F75" s="70"/>
    </row>
    <row r="76" spans="2:6" s="65" customFormat="1" ht="24" customHeight="1">
      <c r="B76" s="64"/>
      <c r="C76" s="69"/>
      <c r="D76" s="72"/>
      <c r="F76" s="70"/>
    </row>
    <row r="77" spans="2:6" s="65" customFormat="1" ht="39.9" customHeight="1">
      <c r="B77" s="64"/>
      <c r="C77" s="69"/>
      <c r="D77" s="72"/>
      <c r="F77" s="70"/>
    </row>
    <row r="78" spans="2:6" s="65" customFormat="1" ht="25.5" customHeight="1">
      <c r="B78" s="64"/>
      <c r="C78" s="69"/>
      <c r="D78" s="72"/>
      <c r="F78" s="70"/>
    </row>
    <row r="79" spans="2:6" s="65" customFormat="1" ht="39.9" customHeight="1">
      <c r="B79" s="64"/>
      <c r="C79" s="69"/>
      <c r="D79" s="72"/>
      <c r="F79" s="70"/>
    </row>
    <row r="80" spans="2:6" s="65" customFormat="1" ht="27" customHeight="1">
      <c r="B80" s="64"/>
      <c r="C80" s="69"/>
      <c r="D80" s="72"/>
      <c r="F80" s="70"/>
    </row>
    <row r="81" spans="2:6" s="65" customFormat="1" ht="39.9" customHeight="1">
      <c r="B81" s="64"/>
      <c r="C81" s="69"/>
      <c r="D81" s="72"/>
      <c r="F81" s="70"/>
    </row>
    <row r="82" spans="2:6" s="65" customFormat="1" ht="15.75" customHeight="1">
      <c r="B82" s="64"/>
      <c r="C82" s="69"/>
      <c r="D82" s="72"/>
      <c r="F82" s="70"/>
    </row>
    <row r="83" spans="2:6" s="65" customFormat="1" ht="39.9" customHeight="1">
      <c r="B83" s="76"/>
      <c r="C83" s="69"/>
      <c r="D83" s="72"/>
      <c r="F83" s="70"/>
    </row>
    <row r="84" spans="2:6" s="65" customFormat="1" ht="24" customHeight="1">
      <c r="B84" s="64"/>
      <c r="C84" s="69"/>
      <c r="D84" s="72"/>
      <c r="F84" s="70"/>
    </row>
    <row r="85" spans="2:6" s="65" customFormat="1" ht="39.9" customHeight="1">
      <c r="B85" s="64"/>
      <c r="C85" s="69"/>
      <c r="D85" s="72"/>
      <c r="F85" s="70"/>
    </row>
    <row r="86" spans="2:6" s="65" customFormat="1" ht="24.75" customHeight="1">
      <c r="B86" s="64"/>
      <c r="C86" s="69"/>
      <c r="D86" s="72"/>
      <c r="F86" s="70"/>
    </row>
    <row r="87" spans="2:6" s="65" customFormat="1" ht="39.9" customHeight="1">
      <c r="B87" s="71"/>
      <c r="C87" s="69"/>
      <c r="D87" s="72"/>
      <c r="F87" s="70"/>
    </row>
    <row r="88" spans="2:6" s="65" customFormat="1" ht="39.9" customHeight="1">
      <c r="B88" s="64"/>
      <c r="C88" s="69"/>
      <c r="D88" s="72"/>
      <c r="F88" s="70"/>
    </row>
    <row r="89" spans="2:6" s="65" customFormat="1" ht="39.9" customHeight="1">
      <c r="B89" s="71"/>
      <c r="C89" s="69"/>
      <c r="D89" s="72"/>
      <c r="F89" s="70"/>
    </row>
    <row r="90" spans="2:6" s="65" customFormat="1" ht="22.5" customHeight="1">
      <c r="B90" s="64"/>
      <c r="C90" s="69"/>
      <c r="D90" s="72"/>
      <c r="F90" s="70"/>
    </row>
    <row r="91" spans="2:6" s="65" customFormat="1" ht="39.9" customHeight="1">
      <c r="B91" s="71"/>
      <c r="C91" s="69"/>
      <c r="D91" s="72"/>
      <c r="F91" s="70"/>
    </row>
    <row r="92" spans="2:6" s="65" customFormat="1" ht="30" customHeight="1">
      <c r="B92" s="64"/>
      <c r="C92" s="69"/>
      <c r="D92" s="72"/>
      <c r="F92" s="70"/>
    </row>
    <row r="93" spans="2:6" s="65" customFormat="1" ht="39.9" customHeight="1">
      <c r="B93" s="64"/>
      <c r="C93" s="69"/>
      <c r="D93" s="72"/>
      <c r="F93" s="70"/>
    </row>
    <row r="94" spans="2:6" s="65" customFormat="1" ht="30" customHeight="1">
      <c r="B94" s="64"/>
      <c r="C94" s="69"/>
      <c r="D94" s="72"/>
      <c r="F94" s="70"/>
    </row>
    <row r="95" spans="2:6" s="65" customFormat="1" ht="39.9" customHeight="1">
      <c r="B95" s="71"/>
      <c r="C95" s="69"/>
      <c r="D95" s="72"/>
      <c r="F95" s="70"/>
    </row>
    <row r="96" spans="2:6" s="65" customFormat="1" ht="39.9" customHeight="1">
      <c r="B96" s="64"/>
      <c r="C96" s="69"/>
      <c r="D96" s="72"/>
      <c r="F96" s="70"/>
    </row>
    <row r="97" spans="1:6" s="65" customFormat="1" ht="39.9" customHeight="1">
      <c r="B97" s="71"/>
      <c r="C97" s="69"/>
      <c r="D97" s="72"/>
      <c r="F97" s="70"/>
    </row>
    <row r="98" spans="1:6" s="65" customFormat="1" ht="39.9" customHeight="1">
      <c r="B98" s="64"/>
      <c r="C98" s="69"/>
      <c r="D98" s="72"/>
      <c r="F98" s="70"/>
    </row>
    <row r="99" spans="1:6" s="65" customFormat="1" ht="39.9" customHeight="1">
      <c r="B99" s="71"/>
      <c r="C99" s="69"/>
      <c r="D99" s="72"/>
      <c r="F99" s="70"/>
    </row>
    <row r="100" spans="1:6" ht="39.9" customHeight="1"/>
    <row r="101" spans="1:6" ht="39.9" customHeight="1">
      <c r="B101" s="71"/>
    </row>
    <row r="102" spans="1:6" ht="39.9" customHeight="1"/>
    <row r="103" spans="1:6" ht="39.9" customHeight="1">
      <c r="B103" s="71"/>
    </row>
    <row r="104" spans="1:6" ht="39.9" customHeight="1"/>
    <row r="105" spans="1:6" ht="39.9" customHeight="1">
      <c r="B105" s="71"/>
    </row>
    <row r="106" spans="1:6" ht="39.9" customHeight="1">
      <c r="A106" s="68"/>
      <c r="B106" s="66"/>
      <c r="C106" s="73"/>
      <c r="E106" s="68"/>
      <c r="F106" s="74"/>
    </row>
    <row r="107" spans="1:6" ht="39.9" customHeight="1">
      <c r="A107" s="68"/>
      <c r="B107" s="66"/>
      <c r="D107" s="75"/>
    </row>
    <row r="108" spans="1:6" ht="76.5" customHeight="1">
      <c r="B108" s="71"/>
    </row>
    <row r="109" spans="1:6" ht="66.75" customHeight="1">
      <c r="B109" s="71"/>
    </row>
    <row r="110" spans="1:6" ht="39.9" customHeight="1">
      <c r="A110" s="68"/>
      <c r="B110" s="66"/>
      <c r="C110" s="73"/>
      <c r="E110" s="68"/>
      <c r="F110" s="74"/>
    </row>
    <row r="111" spans="1:6" ht="39.9" customHeight="1">
      <c r="A111" s="68"/>
      <c r="B111" s="66"/>
      <c r="D111" s="75"/>
    </row>
    <row r="112" spans="1:6" ht="72.75" customHeight="1">
      <c r="B112" s="71"/>
    </row>
    <row r="113" spans="1:6" ht="39.9" customHeight="1">
      <c r="A113" s="68"/>
      <c r="B113" s="66"/>
      <c r="C113" s="73"/>
      <c r="E113" s="68"/>
      <c r="F113" s="74"/>
    </row>
    <row r="114" spans="1:6" ht="31.5" customHeight="1">
      <c r="A114" s="68"/>
      <c r="B114" s="66"/>
      <c r="D114" s="75"/>
    </row>
    <row r="115" spans="1:6" ht="61.5" customHeight="1">
      <c r="B115" s="71"/>
    </row>
    <row r="116" spans="1:6" ht="39.9" customHeight="1">
      <c r="A116" s="68"/>
      <c r="B116" s="66"/>
      <c r="C116" s="73"/>
      <c r="E116" s="68"/>
      <c r="F116" s="74"/>
    </row>
    <row r="117" spans="1:6" ht="30" customHeight="1">
      <c r="A117" s="68"/>
      <c r="B117" s="66"/>
      <c r="C117" s="73"/>
      <c r="D117" s="75"/>
      <c r="E117" s="68"/>
      <c r="F117" s="74"/>
    </row>
    <row r="118" spans="1:6" ht="54.75" customHeight="1">
      <c r="B118" s="71"/>
      <c r="D118" s="75"/>
    </row>
    <row r="119" spans="1:6" ht="24.75" customHeight="1"/>
    <row r="120" spans="1:6" ht="39.9" customHeight="1"/>
    <row r="121" spans="1:6" ht="39.9" customHeight="1"/>
    <row r="122" spans="1:6" ht="39.9" customHeight="1"/>
    <row r="123" spans="1:6" ht="39.9" customHeight="1"/>
    <row r="124" spans="1:6" ht="39.9" customHeight="1"/>
    <row r="125" spans="1:6" ht="39.9" customHeight="1"/>
    <row r="126" spans="1:6" ht="39.9" customHeight="1"/>
    <row r="127" spans="1:6" ht="39.9" customHeight="1"/>
    <row r="128" spans="1:6" ht="39.9" customHeight="1"/>
    <row r="129" ht="39.9" customHeight="1"/>
    <row r="130" ht="39.9" customHeight="1"/>
    <row r="131" ht="39.9" customHeight="1"/>
    <row r="132" ht="39.9" customHeight="1"/>
    <row r="133" ht="39.9" customHeight="1"/>
    <row r="134" ht="39.9" customHeight="1"/>
    <row r="135" ht="39.9" customHeight="1"/>
    <row r="136" ht="39.9" customHeight="1"/>
    <row r="137" ht="39.9" customHeight="1"/>
    <row r="138" ht="39.9" customHeight="1"/>
    <row r="139" ht="39.9" customHeight="1"/>
    <row r="140" ht="39.9" customHeight="1"/>
    <row r="141" ht="39.9" customHeight="1"/>
    <row r="142" ht="39.9" customHeight="1"/>
    <row r="143" ht="39.9" customHeight="1"/>
    <row r="144" ht="39.9" customHeight="1"/>
    <row r="145" ht="39.9" customHeight="1"/>
    <row r="146" ht="39.9" customHeight="1"/>
    <row r="147" ht="39.9" customHeight="1"/>
    <row r="148" ht="39.9" customHeight="1"/>
    <row r="149" ht="39.9" customHeight="1"/>
    <row r="150" ht="39.9" customHeight="1"/>
    <row r="151" ht="39.9" customHeight="1"/>
    <row r="152" ht="39.9" customHeight="1"/>
    <row r="153" ht="39.9" customHeight="1"/>
    <row r="154" ht="39.9" customHeight="1"/>
    <row r="155" ht="39.9" customHeight="1"/>
    <row r="156" ht="39.9" customHeight="1"/>
    <row r="157" ht="39.9" customHeight="1"/>
    <row r="158" ht="39.9" customHeight="1"/>
    <row r="159" ht="39.9" customHeight="1"/>
    <row r="160"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sheetData>
  <sheetProtection password="CEE5" sheet="1" objects="1" scenarios="1" formatCells="0" formatColumns="0" formatRows="0"/>
  <mergeCells count="7">
    <mergeCell ref="B1:E1"/>
    <mergeCell ref="A21:A22"/>
    <mergeCell ref="C35:D35"/>
    <mergeCell ref="A2:F2"/>
    <mergeCell ref="A3:F3"/>
    <mergeCell ref="A4:F4"/>
    <mergeCell ref="A35:B35"/>
  </mergeCells>
  <printOptions horizontalCentered="1"/>
  <pageMargins left="0.16" right="0.15" top="0.11" bottom="0.16" header="0.196850393700787" footer="0.16"/>
  <pageSetup paperSize="9" scale="57"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28"/>
  <sheetViews>
    <sheetView view="pageBreakPreview" topLeftCell="A23" zoomScale="70" zoomScaleNormal="55" zoomScaleSheetLayoutView="70" workbookViewId="0">
      <selection activeCell="H27" sqref="H27"/>
    </sheetView>
  </sheetViews>
  <sheetFormatPr defaultColWidth="9.109375" defaultRowHeight="14.4"/>
  <cols>
    <col min="1" max="1" width="24.109375" style="81" customWidth="1"/>
    <col min="2" max="2" width="102.109375" style="81" customWidth="1"/>
    <col min="3" max="3" width="15" style="81" customWidth="1"/>
    <col min="4" max="4" width="13.88671875" style="82" customWidth="1"/>
    <col min="5" max="5" width="21.109375" style="81" customWidth="1"/>
    <col min="6" max="6" width="27.5546875" style="83" customWidth="1"/>
    <col min="7" max="16384" width="9.109375" style="81"/>
  </cols>
  <sheetData>
    <row r="1" spans="1:6" s="26" customFormat="1" ht="69" customHeight="1">
      <c r="A1" s="79" t="s">
        <v>11</v>
      </c>
      <c r="B1" s="320" t="s">
        <v>454</v>
      </c>
      <c r="C1" s="321"/>
      <c r="D1" s="321"/>
      <c r="E1" s="321"/>
      <c r="F1" s="80" t="s">
        <v>428</v>
      </c>
    </row>
    <row r="2" spans="1:6" s="27" customFormat="1" ht="40.5" customHeight="1">
      <c r="A2" s="318" t="s">
        <v>492</v>
      </c>
      <c r="B2" s="318"/>
      <c r="C2" s="318"/>
      <c r="D2" s="318"/>
      <c r="E2" s="318"/>
      <c r="F2" s="318"/>
    </row>
    <row r="3" spans="1:6" s="28" customFormat="1" ht="18" customHeight="1">
      <c r="A3" s="326" t="s">
        <v>516</v>
      </c>
      <c r="B3" s="326"/>
      <c r="C3" s="326"/>
      <c r="D3" s="326"/>
      <c r="E3" s="326"/>
      <c r="F3" s="326"/>
    </row>
    <row r="4" spans="1:6" s="52" customFormat="1" ht="18" customHeight="1">
      <c r="A4" s="326" t="s">
        <v>0</v>
      </c>
      <c r="B4" s="326"/>
      <c r="C4" s="326"/>
      <c r="D4" s="326"/>
      <c r="E4" s="326"/>
      <c r="F4" s="326"/>
    </row>
    <row r="5" spans="1:6" ht="127.5" customHeight="1">
      <c r="A5" s="170" t="s">
        <v>1</v>
      </c>
      <c r="B5" s="170" t="s">
        <v>2</v>
      </c>
      <c r="C5" s="170" t="s">
        <v>3</v>
      </c>
      <c r="D5" s="170" t="s">
        <v>423</v>
      </c>
      <c r="E5" s="136" t="s">
        <v>426</v>
      </c>
      <c r="F5" s="137" t="s">
        <v>427</v>
      </c>
    </row>
    <row r="6" spans="1:6" ht="15.6">
      <c r="A6" s="125"/>
      <c r="B6" s="125"/>
      <c r="C6" s="190" t="s">
        <v>4</v>
      </c>
      <c r="D6" s="111" t="s">
        <v>5</v>
      </c>
      <c r="E6" s="190" t="s">
        <v>6</v>
      </c>
      <c r="F6" s="191" t="s">
        <v>7</v>
      </c>
    </row>
    <row r="7" spans="1:6">
      <c r="A7" s="222" t="s">
        <v>397</v>
      </c>
      <c r="B7" s="223" t="s">
        <v>316</v>
      </c>
      <c r="C7" s="224"/>
      <c r="D7" s="225"/>
      <c r="E7" s="226"/>
      <c r="F7" s="227"/>
    </row>
    <row r="8" spans="1:6" ht="104.25" customHeight="1">
      <c r="A8" s="222"/>
      <c r="B8" s="228" t="s">
        <v>317</v>
      </c>
      <c r="C8" s="224"/>
      <c r="D8" s="225"/>
      <c r="E8" s="229"/>
      <c r="F8" s="227"/>
    </row>
    <row r="9" spans="1:6" ht="65.25" customHeight="1">
      <c r="A9" s="222" t="s">
        <v>398</v>
      </c>
      <c r="B9" s="230" t="s">
        <v>318</v>
      </c>
      <c r="C9" s="231" t="s">
        <v>319</v>
      </c>
      <c r="D9" s="232">
        <v>0.45</v>
      </c>
      <c r="E9" s="233">
        <v>71940</v>
      </c>
      <c r="F9" s="227">
        <f t="shared" ref="F9:F26" si="0">E9*D9</f>
        <v>32373</v>
      </c>
    </row>
    <row r="10" spans="1:6" ht="78.75" customHeight="1">
      <c r="A10" s="222" t="s">
        <v>398</v>
      </c>
      <c r="B10" s="228" t="s">
        <v>320</v>
      </c>
      <c r="C10" s="224"/>
      <c r="D10" s="234"/>
      <c r="E10" s="235"/>
      <c r="F10" s="227">
        <f t="shared" si="0"/>
        <v>0</v>
      </c>
    </row>
    <row r="11" spans="1:6" ht="18.75" customHeight="1">
      <c r="A11" s="222" t="s">
        <v>399</v>
      </c>
      <c r="B11" s="228" t="s">
        <v>321</v>
      </c>
      <c r="C11" s="226" t="s">
        <v>13</v>
      </c>
      <c r="D11" s="234">
        <v>20</v>
      </c>
      <c r="E11" s="233">
        <v>665</v>
      </c>
      <c r="F11" s="227">
        <f t="shared" si="0"/>
        <v>13300</v>
      </c>
    </row>
    <row r="12" spans="1:6" ht="16.5" customHeight="1">
      <c r="A12" s="222" t="s">
        <v>400</v>
      </c>
      <c r="B12" s="228" t="s">
        <v>322</v>
      </c>
      <c r="C12" s="226" t="s">
        <v>13</v>
      </c>
      <c r="D12" s="234">
        <v>36</v>
      </c>
      <c r="E12" s="233">
        <v>599</v>
      </c>
      <c r="F12" s="227">
        <f t="shared" si="0"/>
        <v>21564</v>
      </c>
    </row>
    <row r="13" spans="1:6" ht="16.5" customHeight="1">
      <c r="A13" s="222" t="s">
        <v>401</v>
      </c>
      <c r="B13" s="228" t="s">
        <v>323</v>
      </c>
      <c r="C13" s="226" t="s">
        <v>13</v>
      </c>
      <c r="D13" s="234">
        <v>36</v>
      </c>
      <c r="E13" s="233">
        <v>479</v>
      </c>
      <c r="F13" s="227">
        <f t="shared" si="0"/>
        <v>17244</v>
      </c>
    </row>
    <row r="14" spans="1:6" ht="16.5" customHeight="1">
      <c r="A14" s="222" t="s">
        <v>402</v>
      </c>
      <c r="B14" s="228" t="s">
        <v>324</v>
      </c>
      <c r="C14" s="226" t="s">
        <v>13</v>
      </c>
      <c r="D14" s="234">
        <v>12</v>
      </c>
      <c r="E14" s="233">
        <v>479</v>
      </c>
      <c r="F14" s="227">
        <f t="shared" si="0"/>
        <v>5748</v>
      </c>
    </row>
    <row r="15" spans="1:6" ht="51.75" customHeight="1">
      <c r="A15" s="222" t="s">
        <v>403</v>
      </c>
      <c r="B15" s="228" t="s">
        <v>325</v>
      </c>
      <c r="C15" s="224"/>
      <c r="D15" s="234"/>
      <c r="E15" s="235"/>
      <c r="F15" s="227">
        <f t="shared" si="0"/>
        <v>0</v>
      </c>
    </row>
    <row r="16" spans="1:6" ht="18.75" customHeight="1">
      <c r="A16" s="222" t="s">
        <v>404</v>
      </c>
      <c r="B16" s="228" t="s">
        <v>326</v>
      </c>
      <c r="C16" s="224" t="s">
        <v>327</v>
      </c>
      <c r="D16" s="234">
        <v>2</v>
      </c>
      <c r="E16" s="233">
        <v>1199</v>
      </c>
      <c r="F16" s="227">
        <f t="shared" si="0"/>
        <v>2398</v>
      </c>
    </row>
    <row r="17" spans="1:6" ht="18.75" customHeight="1">
      <c r="A17" s="222" t="s">
        <v>405</v>
      </c>
      <c r="B17" s="228" t="s">
        <v>328</v>
      </c>
      <c r="C17" s="224" t="s">
        <v>327</v>
      </c>
      <c r="D17" s="234">
        <v>6</v>
      </c>
      <c r="E17" s="233">
        <v>1199</v>
      </c>
      <c r="F17" s="227">
        <f t="shared" si="0"/>
        <v>7194</v>
      </c>
    </row>
    <row r="18" spans="1:6" ht="18.75" customHeight="1">
      <c r="A18" s="222" t="s">
        <v>406</v>
      </c>
      <c r="B18" s="228" t="s">
        <v>329</v>
      </c>
      <c r="C18" s="224" t="s">
        <v>327</v>
      </c>
      <c r="D18" s="234">
        <v>6</v>
      </c>
      <c r="E18" s="233">
        <v>2398</v>
      </c>
      <c r="F18" s="227">
        <f t="shared" si="0"/>
        <v>14388</v>
      </c>
    </row>
    <row r="19" spans="1:6" ht="18.75" customHeight="1">
      <c r="A19" s="222" t="s">
        <v>407</v>
      </c>
      <c r="B19" s="228" t="s">
        <v>330</v>
      </c>
      <c r="C19" s="224" t="s">
        <v>327</v>
      </c>
      <c r="D19" s="234">
        <v>1</v>
      </c>
      <c r="E19" s="233">
        <v>3500</v>
      </c>
      <c r="F19" s="227">
        <f t="shared" si="0"/>
        <v>3500</v>
      </c>
    </row>
    <row r="20" spans="1:6" ht="69.75" customHeight="1">
      <c r="A20" s="236" t="s">
        <v>408</v>
      </c>
      <c r="B20" s="237" t="s">
        <v>331</v>
      </c>
      <c r="C20" s="238" t="s">
        <v>327</v>
      </c>
      <c r="D20" s="232">
        <v>3</v>
      </c>
      <c r="E20" s="239">
        <v>46161</v>
      </c>
      <c r="F20" s="240">
        <f t="shared" si="0"/>
        <v>138483</v>
      </c>
    </row>
    <row r="21" spans="1:6" ht="79.5" customHeight="1">
      <c r="A21" s="236" t="s">
        <v>409</v>
      </c>
      <c r="B21" s="237" t="s">
        <v>491</v>
      </c>
      <c r="C21" s="238" t="s">
        <v>327</v>
      </c>
      <c r="D21" s="232">
        <v>6</v>
      </c>
      <c r="E21" s="239">
        <v>34291</v>
      </c>
      <c r="F21" s="240">
        <f t="shared" si="0"/>
        <v>205746</v>
      </c>
    </row>
    <row r="22" spans="1:6" ht="25.5" customHeight="1">
      <c r="A22" s="222" t="s">
        <v>410</v>
      </c>
      <c r="B22" s="228" t="s">
        <v>332</v>
      </c>
      <c r="C22" s="224" t="s">
        <v>327</v>
      </c>
      <c r="D22" s="234">
        <v>3</v>
      </c>
      <c r="E22" s="233">
        <v>39567</v>
      </c>
      <c r="F22" s="227">
        <f t="shared" si="0"/>
        <v>118701</v>
      </c>
    </row>
    <row r="23" spans="1:6" ht="63.75" customHeight="1">
      <c r="A23" s="221"/>
      <c r="B23" s="228" t="s">
        <v>333</v>
      </c>
      <c r="C23" s="241"/>
      <c r="D23" s="234"/>
      <c r="E23" s="242"/>
      <c r="F23" s="227">
        <f t="shared" si="0"/>
        <v>0</v>
      </c>
    </row>
    <row r="24" spans="1:6" ht="24.75" customHeight="1">
      <c r="A24" s="222" t="s">
        <v>411</v>
      </c>
      <c r="B24" s="223" t="s">
        <v>334</v>
      </c>
      <c r="C24" s="224"/>
      <c r="D24" s="234"/>
      <c r="E24" s="242"/>
      <c r="F24" s="227">
        <f t="shared" si="0"/>
        <v>0</v>
      </c>
    </row>
    <row r="25" spans="1:6" ht="33.75" customHeight="1">
      <c r="A25" s="222" t="s">
        <v>412</v>
      </c>
      <c r="B25" s="228" t="s">
        <v>335</v>
      </c>
      <c r="C25" s="224" t="s">
        <v>336</v>
      </c>
      <c r="D25" s="232">
        <v>0.45</v>
      </c>
      <c r="E25" s="233">
        <v>17409</v>
      </c>
      <c r="F25" s="227">
        <f t="shared" si="0"/>
        <v>7834.05</v>
      </c>
    </row>
    <row r="26" spans="1:6" ht="33.75" customHeight="1">
      <c r="A26" s="222" t="s">
        <v>413</v>
      </c>
      <c r="B26" s="228" t="s">
        <v>337</v>
      </c>
      <c r="C26" s="224" t="s">
        <v>336</v>
      </c>
      <c r="D26" s="225">
        <v>0.45</v>
      </c>
      <c r="E26" s="233">
        <v>18992</v>
      </c>
      <c r="F26" s="227">
        <f t="shared" si="0"/>
        <v>8546.4</v>
      </c>
    </row>
    <row r="27" spans="1:6" ht="80.25" customHeight="1">
      <c r="A27" s="241"/>
      <c r="B27" s="228" t="s">
        <v>333</v>
      </c>
      <c r="C27" s="241"/>
      <c r="D27" s="225"/>
      <c r="E27" s="229"/>
      <c r="F27" s="227"/>
    </row>
    <row r="28" spans="1:6" ht="25.5" customHeight="1">
      <c r="A28" s="337" t="s">
        <v>417</v>
      </c>
      <c r="B28" s="337"/>
      <c r="C28" s="338"/>
      <c r="D28" s="338"/>
      <c r="E28" s="243"/>
      <c r="F28" s="244">
        <f>SUM(F8:F27)</f>
        <v>597019.45000000007</v>
      </c>
    </row>
  </sheetData>
  <sheetProtection password="CEE5" sheet="1" objects="1" scenarios="1" formatCells="0" formatColumns="0"/>
  <mergeCells count="6">
    <mergeCell ref="A28:B28"/>
    <mergeCell ref="C28:D28"/>
    <mergeCell ref="A2:F2"/>
    <mergeCell ref="A3:F3"/>
    <mergeCell ref="A4:F4"/>
    <mergeCell ref="B1:E1"/>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19"/>
  <sheetViews>
    <sheetView view="pageBreakPreview" topLeftCell="A8" zoomScale="70" zoomScaleNormal="70" zoomScaleSheetLayoutView="70" workbookViewId="0">
      <selection activeCell="F19" sqref="F19"/>
    </sheetView>
  </sheetViews>
  <sheetFormatPr defaultColWidth="9.109375" defaultRowHeight="14.4"/>
  <cols>
    <col min="1" max="1" width="25.44140625" style="5" customWidth="1"/>
    <col min="2" max="2" width="70" style="5" customWidth="1"/>
    <col min="3" max="3" width="16.6640625" style="5" customWidth="1"/>
    <col min="4" max="4" width="15.88671875" customWidth="1"/>
    <col min="5" max="5" width="29.33203125" style="5" customWidth="1"/>
    <col min="6" max="6" width="34.6640625" style="5" customWidth="1"/>
    <col min="7" max="16384" width="9.109375" style="5"/>
  </cols>
  <sheetData>
    <row r="1" spans="1:6" ht="112.5" customHeight="1">
      <c r="A1" s="84" t="s">
        <v>421</v>
      </c>
      <c r="B1" s="339" t="s">
        <v>306</v>
      </c>
      <c r="C1" s="340"/>
      <c r="D1" s="340"/>
      <c r="E1" s="340"/>
      <c r="F1" s="84" t="s">
        <v>428</v>
      </c>
    </row>
    <row r="2" spans="1:6" s="27" customFormat="1" ht="40.5" customHeight="1">
      <c r="A2" s="318" t="s">
        <v>492</v>
      </c>
      <c r="B2" s="318"/>
      <c r="C2" s="318"/>
      <c r="D2" s="318"/>
      <c r="E2" s="318"/>
      <c r="F2" s="318"/>
    </row>
    <row r="3" spans="1:6" s="28" customFormat="1" ht="18" customHeight="1">
      <c r="A3" s="334" t="s">
        <v>516</v>
      </c>
      <c r="B3" s="334"/>
      <c r="C3" s="334"/>
      <c r="D3" s="334"/>
      <c r="E3" s="334"/>
      <c r="F3" s="334"/>
    </row>
    <row r="4" spans="1:6" s="52" customFormat="1" ht="18" customHeight="1">
      <c r="A4" s="334" t="s">
        <v>0</v>
      </c>
      <c r="B4" s="334"/>
      <c r="C4" s="334"/>
      <c r="D4" s="334"/>
      <c r="E4" s="334"/>
      <c r="F4" s="334"/>
    </row>
    <row r="5" spans="1:6" ht="166.5" customHeight="1">
      <c r="A5" s="170" t="s">
        <v>1</v>
      </c>
      <c r="B5" s="170" t="s">
        <v>2</v>
      </c>
      <c r="C5" s="170" t="s">
        <v>3</v>
      </c>
      <c r="D5" s="170" t="s">
        <v>423</v>
      </c>
      <c r="E5" s="136" t="s">
        <v>426</v>
      </c>
      <c r="F5" s="136" t="s">
        <v>427</v>
      </c>
    </row>
    <row r="6" spans="1:6" ht="15.6">
      <c r="A6" s="125"/>
      <c r="B6" s="125"/>
      <c r="C6" s="190" t="s">
        <v>4</v>
      </c>
      <c r="D6" s="111" t="s">
        <v>5</v>
      </c>
      <c r="E6" s="190" t="s">
        <v>6</v>
      </c>
      <c r="F6" s="191" t="s">
        <v>7</v>
      </c>
    </row>
    <row r="7" spans="1:6" ht="102.75" customHeight="1">
      <c r="A7" s="231" t="s">
        <v>307</v>
      </c>
      <c r="B7" s="230" t="s">
        <v>433</v>
      </c>
      <c r="C7" s="231" t="s">
        <v>8</v>
      </c>
      <c r="D7" s="245">
        <v>10</v>
      </c>
      <c r="E7" s="246">
        <v>35970</v>
      </c>
      <c r="F7" s="247">
        <f t="shared" ref="F7:F18" si="0">E7*D7</f>
        <v>359700</v>
      </c>
    </row>
    <row r="8" spans="1:6" ht="76.5" customHeight="1">
      <c r="A8" s="231" t="s">
        <v>308</v>
      </c>
      <c r="B8" s="230" t="s">
        <v>309</v>
      </c>
      <c r="C8" s="248"/>
      <c r="D8" s="249"/>
      <c r="E8" s="250"/>
      <c r="F8" s="247">
        <f t="shared" si="0"/>
        <v>0</v>
      </c>
    </row>
    <row r="9" spans="1:6" ht="30" customHeight="1">
      <c r="A9" s="231" t="s">
        <v>435</v>
      </c>
      <c r="B9" s="230" t="s">
        <v>436</v>
      </c>
      <c r="C9" s="231" t="s">
        <v>8</v>
      </c>
      <c r="D9" s="245">
        <v>4</v>
      </c>
      <c r="E9" s="246">
        <v>18992</v>
      </c>
      <c r="F9" s="247">
        <f t="shared" si="0"/>
        <v>75968</v>
      </c>
    </row>
    <row r="10" spans="1:6" ht="30" customHeight="1">
      <c r="A10" s="231" t="s">
        <v>437</v>
      </c>
      <c r="B10" s="230" t="s">
        <v>438</v>
      </c>
      <c r="C10" s="231" t="s">
        <v>8</v>
      </c>
      <c r="D10" s="245">
        <v>2</v>
      </c>
      <c r="E10" s="246">
        <v>22157</v>
      </c>
      <c r="F10" s="247">
        <f t="shared" si="0"/>
        <v>44314</v>
      </c>
    </row>
    <row r="11" spans="1:6" ht="24.75" customHeight="1">
      <c r="A11" s="231" t="s">
        <v>439</v>
      </c>
      <c r="B11" s="230" t="s">
        <v>440</v>
      </c>
      <c r="C11" s="231" t="s">
        <v>312</v>
      </c>
      <c r="D11" s="245">
        <v>200</v>
      </c>
      <c r="E11" s="246">
        <v>419</v>
      </c>
      <c r="F11" s="247">
        <f t="shared" si="0"/>
        <v>83800</v>
      </c>
    </row>
    <row r="12" spans="1:6" ht="24.75" customHeight="1">
      <c r="A12" s="231" t="s">
        <v>441</v>
      </c>
      <c r="B12" s="230" t="s">
        <v>442</v>
      </c>
      <c r="C12" s="231" t="s">
        <v>312</v>
      </c>
      <c r="D12" s="245">
        <v>125</v>
      </c>
      <c r="E12" s="246">
        <v>299</v>
      </c>
      <c r="F12" s="247">
        <f t="shared" si="0"/>
        <v>37375</v>
      </c>
    </row>
    <row r="13" spans="1:6" ht="24.75" customHeight="1">
      <c r="A13" s="231" t="s">
        <v>443</v>
      </c>
      <c r="B13" s="230" t="s">
        <v>444</v>
      </c>
      <c r="C13" s="231" t="s">
        <v>312</v>
      </c>
      <c r="D13" s="245">
        <v>30</v>
      </c>
      <c r="E13" s="246">
        <v>501</v>
      </c>
      <c r="F13" s="247">
        <f t="shared" si="0"/>
        <v>15030</v>
      </c>
    </row>
    <row r="14" spans="1:6" ht="24.75" customHeight="1">
      <c r="A14" s="231" t="s">
        <v>445</v>
      </c>
      <c r="B14" s="230" t="s">
        <v>446</v>
      </c>
      <c r="C14" s="231" t="s">
        <v>312</v>
      </c>
      <c r="D14" s="245">
        <v>150</v>
      </c>
      <c r="E14" s="246">
        <v>179</v>
      </c>
      <c r="F14" s="247">
        <f t="shared" si="0"/>
        <v>26850</v>
      </c>
    </row>
    <row r="15" spans="1:6" ht="39.75" customHeight="1">
      <c r="A15" s="231" t="s">
        <v>447</v>
      </c>
      <c r="B15" s="230" t="s">
        <v>448</v>
      </c>
      <c r="C15" s="231" t="s">
        <v>310</v>
      </c>
      <c r="D15" s="245">
        <v>1</v>
      </c>
      <c r="E15" s="246">
        <v>23740</v>
      </c>
      <c r="F15" s="247">
        <f t="shared" si="0"/>
        <v>23740</v>
      </c>
    </row>
    <row r="16" spans="1:6" ht="66">
      <c r="A16" s="231" t="s">
        <v>449</v>
      </c>
      <c r="B16" s="230" t="s">
        <v>311</v>
      </c>
      <c r="C16" s="231"/>
      <c r="D16" s="245"/>
      <c r="E16" s="106"/>
      <c r="F16" s="247">
        <f t="shared" si="0"/>
        <v>0</v>
      </c>
    </row>
    <row r="17" spans="1:6" ht="36" customHeight="1">
      <c r="A17" s="231" t="s">
        <v>450</v>
      </c>
      <c r="B17" s="230" t="s">
        <v>313</v>
      </c>
      <c r="C17" s="231" t="s">
        <v>312</v>
      </c>
      <c r="D17" s="245">
        <v>225</v>
      </c>
      <c r="E17" s="246">
        <v>659</v>
      </c>
      <c r="F17" s="247">
        <f t="shared" si="0"/>
        <v>148275</v>
      </c>
    </row>
    <row r="18" spans="1:6" ht="31.5" customHeight="1">
      <c r="A18" s="231" t="s">
        <v>451</v>
      </c>
      <c r="B18" s="230" t="s">
        <v>314</v>
      </c>
      <c r="C18" s="231" t="s">
        <v>312</v>
      </c>
      <c r="D18" s="245">
        <v>100</v>
      </c>
      <c r="E18" s="246">
        <v>479</v>
      </c>
      <c r="F18" s="247">
        <f t="shared" si="0"/>
        <v>47900</v>
      </c>
    </row>
    <row r="19" spans="1:6" ht="22.5" customHeight="1">
      <c r="A19" s="341" t="s">
        <v>315</v>
      </c>
      <c r="B19" s="341"/>
      <c r="C19" s="342"/>
      <c r="D19" s="342"/>
      <c r="E19" s="231"/>
      <c r="F19" s="251">
        <f>SUM(F7:F18)</f>
        <v>862952</v>
      </c>
    </row>
  </sheetData>
  <sheetProtection password="CEE5" sheet="1" objects="1" scenarios="1" formatCells="0" formatColumns="0"/>
  <mergeCells count="6">
    <mergeCell ref="B1:E1"/>
    <mergeCell ref="A19:B19"/>
    <mergeCell ref="C19:D19"/>
    <mergeCell ref="A2:F2"/>
    <mergeCell ref="A3:F3"/>
    <mergeCell ref="A4:F4"/>
  </mergeCells>
  <printOptions horizontalCentered="1" verticalCentered="1"/>
  <pageMargins left="0" right="0" top="0" bottom="0" header="0" footer="0"/>
  <pageSetup paperSize="9" scale="61"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26"/>
  <sheetViews>
    <sheetView view="pageBreakPreview" topLeftCell="C22" zoomScale="70" zoomScaleNormal="70" zoomScaleSheetLayoutView="70" workbookViewId="0">
      <selection activeCell="K24" sqref="K24"/>
    </sheetView>
  </sheetViews>
  <sheetFormatPr defaultColWidth="9.109375" defaultRowHeight="13.2"/>
  <cols>
    <col min="1" max="1" width="20.5546875" style="91" customWidth="1"/>
    <col min="2" max="2" width="89.44140625" style="92" customWidth="1"/>
    <col min="3" max="3" width="9.6640625" style="91" customWidth="1"/>
    <col min="4" max="4" width="11.5546875" style="93" customWidth="1"/>
    <col min="5" max="5" width="36.5546875" style="86" customWidth="1"/>
    <col min="6" max="6" width="31.109375" style="86" customWidth="1"/>
    <col min="7" max="11" width="9.109375" style="86"/>
    <col min="12" max="12" width="20.5546875" style="86" customWidth="1"/>
    <col min="13" max="13" width="112.88671875" style="86" customWidth="1"/>
    <col min="14" max="14" width="9.88671875" style="86" customWidth="1"/>
    <col min="15" max="15" width="14.44140625" style="86" customWidth="1"/>
    <col min="16" max="16" width="41.5546875" style="86" customWidth="1"/>
    <col min="17" max="17" width="45.5546875" style="86" customWidth="1"/>
    <col min="18" max="267" width="9.109375" style="86"/>
    <col min="268" max="268" width="20.5546875" style="86" customWidth="1"/>
    <col min="269" max="269" width="112.88671875" style="86" customWidth="1"/>
    <col min="270" max="270" width="9.88671875" style="86" customWidth="1"/>
    <col min="271" max="271" width="14.44140625" style="86" customWidth="1"/>
    <col min="272" max="272" width="41.5546875" style="86" customWidth="1"/>
    <col min="273" max="273" width="45.5546875" style="86" customWidth="1"/>
    <col min="274" max="523" width="9.109375" style="86"/>
    <col min="524" max="524" width="20.5546875" style="86" customWidth="1"/>
    <col min="525" max="525" width="112.88671875" style="86" customWidth="1"/>
    <col min="526" max="526" width="9.88671875" style="86" customWidth="1"/>
    <col min="527" max="527" width="14.44140625" style="86" customWidth="1"/>
    <col min="528" max="528" width="41.5546875" style="86" customWidth="1"/>
    <col min="529" max="529" width="45.5546875" style="86" customWidth="1"/>
    <col min="530" max="779" width="9.109375" style="86"/>
    <col min="780" max="780" width="20.5546875" style="86" customWidth="1"/>
    <col min="781" max="781" width="112.88671875" style="86" customWidth="1"/>
    <col min="782" max="782" width="9.88671875" style="86" customWidth="1"/>
    <col min="783" max="783" width="14.44140625" style="86" customWidth="1"/>
    <col min="784" max="784" width="41.5546875" style="86" customWidth="1"/>
    <col min="785" max="785" width="45.5546875" style="86" customWidth="1"/>
    <col min="786" max="1035" width="9.109375" style="86"/>
    <col min="1036" max="1036" width="20.5546875" style="86" customWidth="1"/>
    <col min="1037" max="1037" width="112.88671875" style="86" customWidth="1"/>
    <col min="1038" max="1038" width="9.88671875" style="86" customWidth="1"/>
    <col min="1039" max="1039" width="14.44140625" style="86" customWidth="1"/>
    <col min="1040" max="1040" width="41.5546875" style="86" customWidth="1"/>
    <col min="1041" max="1041" width="45.5546875" style="86" customWidth="1"/>
    <col min="1042" max="1291" width="9.109375" style="86"/>
    <col min="1292" max="1292" width="20.5546875" style="86" customWidth="1"/>
    <col min="1293" max="1293" width="112.88671875" style="86" customWidth="1"/>
    <col min="1294" max="1294" width="9.88671875" style="86" customWidth="1"/>
    <col min="1295" max="1295" width="14.44140625" style="86" customWidth="1"/>
    <col min="1296" max="1296" width="41.5546875" style="86" customWidth="1"/>
    <col min="1297" max="1297" width="45.5546875" style="86" customWidth="1"/>
    <col min="1298" max="1547" width="9.109375" style="86"/>
    <col min="1548" max="1548" width="20.5546875" style="86" customWidth="1"/>
    <col min="1549" max="1549" width="112.88671875" style="86" customWidth="1"/>
    <col min="1550" max="1550" width="9.88671875" style="86" customWidth="1"/>
    <col min="1551" max="1551" width="14.44140625" style="86" customWidth="1"/>
    <col min="1552" max="1552" width="41.5546875" style="86" customWidth="1"/>
    <col min="1553" max="1553" width="45.5546875" style="86" customWidth="1"/>
    <col min="1554" max="1803" width="9.109375" style="86"/>
    <col min="1804" max="1804" width="20.5546875" style="86" customWidth="1"/>
    <col min="1805" max="1805" width="112.88671875" style="86" customWidth="1"/>
    <col min="1806" max="1806" width="9.88671875" style="86" customWidth="1"/>
    <col min="1807" max="1807" width="14.44140625" style="86" customWidth="1"/>
    <col min="1808" max="1808" width="41.5546875" style="86" customWidth="1"/>
    <col min="1809" max="1809" width="45.5546875" style="86" customWidth="1"/>
    <col min="1810" max="2059" width="9.109375" style="86"/>
    <col min="2060" max="2060" width="20.5546875" style="86" customWidth="1"/>
    <col min="2061" max="2061" width="112.88671875" style="86" customWidth="1"/>
    <col min="2062" max="2062" width="9.88671875" style="86" customWidth="1"/>
    <col min="2063" max="2063" width="14.44140625" style="86" customWidth="1"/>
    <col min="2064" max="2064" width="41.5546875" style="86" customWidth="1"/>
    <col min="2065" max="2065" width="45.5546875" style="86" customWidth="1"/>
    <col min="2066" max="2315" width="9.109375" style="86"/>
    <col min="2316" max="2316" width="20.5546875" style="86" customWidth="1"/>
    <col min="2317" max="2317" width="112.88671875" style="86" customWidth="1"/>
    <col min="2318" max="2318" width="9.88671875" style="86" customWidth="1"/>
    <col min="2319" max="2319" width="14.44140625" style="86" customWidth="1"/>
    <col min="2320" max="2320" width="41.5546875" style="86" customWidth="1"/>
    <col min="2321" max="2321" width="45.5546875" style="86" customWidth="1"/>
    <col min="2322" max="2571" width="9.109375" style="86"/>
    <col min="2572" max="2572" width="20.5546875" style="86" customWidth="1"/>
    <col min="2573" max="2573" width="112.88671875" style="86" customWidth="1"/>
    <col min="2574" max="2574" width="9.88671875" style="86" customWidth="1"/>
    <col min="2575" max="2575" width="14.44140625" style="86" customWidth="1"/>
    <col min="2576" max="2576" width="41.5546875" style="86" customWidth="1"/>
    <col min="2577" max="2577" width="45.5546875" style="86" customWidth="1"/>
    <col min="2578" max="2827" width="9.109375" style="86"/>
    <col min="2828" max="2828" width="20.5546875" style="86" customWidth="1"/>
    <col min="2829" max="2829" width="112.88671875" style="86" customWidth="1"/>
    <col min="2830" max="2830" width="9.88671875" style="86" customWidth="1"/>
    <col min="2831" max="2831" width="14.44140625" style="86" customWidth="1"/>
    <col min="2832" max="2832" width="41.5546875" style="86" customWidth="1"/>
    <col min="2833" max="2833" width="45.5546875" style="86" customWidth="1"/>
    <col min="2834" max="3083" width="9.109375" style="86"/>
    <col min="3084" max="3084" width="20.5546875" style="86" customWidth="1"/>
    <col min="3085" max="3085" width="112.88671875" style="86" customWidth="1"/>
    <col min="3086" max="3086" width="9.88671875" style="86" customWidth="1"/>
    <col min="3087" max="3087" width="14.44140625" style="86" customWidth="1"/>
    <col min="3088" max="3088" width="41.5546875" style="86" customWidth="1"/>
    <col min="3089" max="3089" width="45.5546875" style="86" customWidth="1"/>
    <col min="3090" max="3339" width="9.109375" style="86"/>
    <col min="3340" max="3340" width="20.5546875" style="86" customWidth="1"/>
    <col min="3341" max="3341" width="112.88671875" style="86" customWidth="1"/>
    <col min="3342" max="3342" width="9.88671875" style="86" customWidth="1"/>
    <col min="3343" max="3343" width="14.44140625" style="86" customWidth="1"/>
    <col min="3344" max="3344" width="41.5546875" style="86" customWidth="1"/>
    <col min="3345" max="3345" width="45.5546875" style="86" customWidth="1"/>
    <col min="3346" max="3595" width="9.109375" style="86"/>
    <col min="3596" max="3596" width="20.5546875" style="86" customWidth="1"/>
    <col min="3597" max="3597" width="112.88671875" style="86" customWidth="1"/>
    <col min="3598" max="3598" width="9.88671875" style="86" customWidth="1"/>
    <col min="3599" max="3599" width="14.44140625" style="86" customWidth="1"/>
    <col min="3600" max="3600" width="41.5546875" style="86" customWidth="1"/>
    <col min="3601" max="3601" width="45.5546875" style="86" customWidth="1"/>
    <col min="3602" max="3851" width="9.109375" style="86"/>
    <col min="3852" max="3852" width="20.5546875" style="86" customWidth="1"/>
    <col min="3853" max="3853" width="112.88671875" style="86" customWidth="1"/>
    <col min="3854" max="3854" width="9.88671875" style="86" customWidth="1"/>
    <col min="3855" max="3855" width="14.44140625" style="86" customWidth="1"/>
    <col min="3856" max="3856" width="41.5546875" style="86" customWidth="1"/>
    <col min="3857" max="3857" width="45.5546875" style="86" customWidth="1"/>
    <col min="3858" max="4107" width="9.109375" style="86"/>
    <col min="4108" max="4108" width="20.5546875" style="86" customWidth="1"/>
    <col min="4109" max="4109" width="112.88671875" style="86" customWidth="1"/>
    <col min="4110" max="4110" width="9.88671875" style="86" customWidth="1"/>
    <col min="4111" max="4111" width="14.44140625" style="86" customWidth="1"/>
    <col min="4112" max="4112" width="41.5546875" style="86" customWidth="1"/>
    <col min="4113" max="4113" width="45.5546875" style="86" customWidth="1"/>
    <col min="4114" max="4363" width="9.109375" style="86"/>
    <col min="4364" max="4364" width="20.5546875" style="86" customWidth="1"/>
    <col min="4365" max="4365" width="112.88671875" style="86" customWidth="1"/>
    <col min="4366" max="4366" width="9.88671875" style="86" customWidth="1"/>
    <col min="4367" max="4367" width="14.44140625" style="86" customWidth="1"/>
    <col min="4368" max="4368" width="41.5546875" style="86" customWidth="1"/>
    <col min="4369" max="4369" width="45.5546875" style="86" customWidth="1"/>
    <col min="4370" max="4619" width="9.109375" style="86"/>
    <col min="4620" max="4620" width="20.5546875" style="86" customWidth="1"/>
    <col min="4621" max="4621" width="112.88671875" style="86" customWidth="1"/>
    <col min="4622" max="4622" width="9.88671875" style="86" customWidth="1"/>
    <col min="4623" max="4623" width="14.44140625" style="86" customWidth="1"/>
    <col min="4624" max="4624" width="41.5546875" style="86" customWidth="1"/>
    <col min="4625" max="4625" width="45.5546875" style="86" customWidth="1"/>
    <col min="4626" max="4875" width="9.109375" style="86"/>
    <col min="4876" max="4876" width="20.5546875" style="86" customWidth="1"/>
    <col min="4877" max="4877" width="112.88671875" style="86" customWidth="1"/>
    <col min="4878" max="4878" width="9.88671875" style="86" customWidth="1"/>
    <col min="4879" max="4879" width="14.44140625" style="86" customWidth="1"/>
    <col min="4880" max="4880" width="41.5546875" style="86" customWidth="1"/>
    <col min="4881" max="4881" width="45.5546875" style="86" customWidth="1"/>
    <col min="4882" max="5131" width="9.109375" style="86"/>
    <col min="5132" max="5132" width="20.5546875" style="86" customWidth="1"/>
    <col min="5133" max="5133" width="112.88671875" style="86" customWidth="1"/>
    <col min="5134" max="5134" width="9.88671875" style="86" customWidth="1"/>
    <col min="5135" max="5135" width="14.44140625" style="86" customWidth="1"/>
    <col min="5136" max="5136" width="41.5546875" style="86" customWidth="1"/>
    <col min="5137" max="5137" width="45.5546875" style="86" customWidth="1"/>
    <col min="5138" max="5387" width="9.109375" style="86"/>
    <col min="5388" max="5388" width="20.5546875" style="86" customWidth="1"/>
    <col min="5389" max="5389" width="112.88671875" style="86" customWidth="1"/>
    <col min="5390" max="5390" width="9.88671875" style="86" customWidth="1"/>
    <col min="5391" max="5391" width="14.44140625" style="86" customWidth="1"/>
    <col min="5392" max="5392" width="41.5546875" style="86" customWidth="1"/>
    <col min="5393" max="5393" width="45.5546875" style="86" customWidth="1"/>
    <col min="5394" max="5643" width="9.109375" style="86"/>
    <col min="5644" max="5644" width="20.5546875" style="86" customWidth="1"/>
    <col min="5645" max="5645" width="112.88671875" style="86" customWidth="1"/>
    <col min="5646" max="5646" width="9.88671875" style="86" customWidth="1"/>
    <col min="5647" max="5647" width="14.44140625" style="86" customWidth="1"/>
    <col min="5648" max="5648" width="41.5546875" style="86" customWidth="1"/>
    <col min="5649" max="5649" width="45.5546875" style="86" customWidth="1"/>
    <col min="5650" max="5899" width="9.109375" style="86"/>
    <col min="5900" max="5900" width="20.5546875" style="86" customWidth="1"/>
    <col min="5901" max="5901" width="112.88671875" style="86" customWidth="1"/>
    <col min="5902" max="5902" width="9.88671875" style="86" customWidth="1"/>
    <col min="5903" max="5903" width="14.44140625" style="86" customWidth="1"/>
    <col min="5904" max="5904" width="41.5546875" style="86" customWidth="1"/>
    <col min="5905" max="5905" width="45.5546875" style="86" customWidth="1"/>
    <col min="5906" max="6155" width="9.109375" style="86"/>
    <col min="6156" max="6156" width="20.5546875" style="86" customWidth="1"/>
    <col min="6157" max="6157" width="112.88671875" style="86" customWidth="1"/>
    <col min="6158" max="6158" width="9.88671875" style="86" customWidth="1"/>
    <col min="6159" max="6159" width="14.44140625" style="86" customWidth="1"/>
    <col min="6160" max="6160" width="41.5546875" style="86" customWidth="1"/>
    <col min="6161" max="6161" width="45.5546875" style="86" customWidth="1"/>
    <col min="6162" max="6411" width="9.109375" style="86"/>
    <col min="6412" max="6412" width="20.5546875" style="86" customWidth="1"/>
    <col min="6413" max="6413" width="112.88671875" style="86" customWidth="1"/>
    <col min="6414" max="6414" width="9.88671875" style="86" customWidth="1"/>
    <col min="6415" max="6415" width="14.44140625" style="86" customWidth="1"/>
    <col min="6416" max="6416" width="41.5546875" style="86" customWidth="1"/>
    <col min="6417" max="6417" width="45.5546875" style="86" customWidth="1"/>
    <col min="6418" max="6667" width="9.109375" style="86"/>
    <col min="6668" max="6668" width="20.5546875" style="86" customWidth="1"/>
    <col min="6669" max="6669" width="112.88671875" style="86" customWidth="1"/>
    <col min="6670" max="6670" width="9.88671875" style="86" customWidth="1"/>
    <col min="6671" max="6671" width="14.44140625" style="86" customWidth="1"/>
    <col min="6672" max="6672" width="41.5546875" style="86" customWidth="1"/>
    <col min="6673" max="6673" width="45.5546875" style="86" customWidth="1"/>
    <col min="6674" max="6923" width="9.109375" style="86"/>
    <col min="6924" max="6924" width="20.5546875" style="86" customWidth="1"/>
    <col min="6925" max="6925" width="112.88671875" style="86" customWidth="1"/>
    <col min="6926" max="6926" width="9.88671875" style="86" customWidth="1"/>
    <col min="6927" max="6927" width="14.44140625" style="86" customWidth="1"/>
    <col min="6928" max="6928" width="41.5546875" style="86" customWidth="1"/>
    <col min="6929" max="6929" width="45.5546875" style="86" customWidth="1"/>
    <col min="6930" max="7179" width="9.109375" style="86"/>
    <col min="7180" max="7180" width="20.5546875" style="86" customWidth="1"/>
    <col min="7181" max="7181" width="112.88671875" style="86" customWidth="1"/>
    <col min="7182" max="7182" width="9.88671875" style="86" customWidth="1"/>
    <col min="7183" max="7183" width="14.44140625" style="86" customWidth="1"/>
    <col min="7184" max="7184" width="41.5546875" style="86" customWidth="1"/>
    <col min="7185" max="7185" width="45.5546875" style="86" customWidth="1"/>
    <col min="7186" max="7435" width="9.109375" style="86"/>
    <col min="7436" max="7436" width="20.5546875" style="86" customWidth="1"/>
    <col min="7437" max="7437" width="112.88671875" style="86" customWidth="1"/>
    <col min="7438" max="7438" width="9.88671875" style="86" customWidth="1"/>
    <col min="7439" max="7439" width="14.44140625" style="86" customWidth="1"/>
    <col min="7440" max="7440" width="41.5546875" style="86" customWidth="1"/>
    <col min="7441" max="7441" width="45.5546875" style="86" customWidth="1"/>
    <col min="7442" max="7691" width="9.109375" style="86"/>
    <col min="7692" max="7692" width="20.5546875" style="86" customWidth="1"/>
    <col min="7693" max="7693" width="112.88671875" style="86" customWidth="1"/>
    <col min="7694" max="7694" width="9.88671875" style="86" customWidth="1"/>
    <col min="7695" max="7695" width="14.44140625" style="86" customWidth="1"/>
    <col min="7696" max="7696" width="41.5546875" style="86" customWidth="1"/>
    <col min="7697" max="7697" width="45.5546875" style="86" customWidth="1"/>
    <col min="7698" max="7947" width="9.109375" style="86"/>
    <col min="7948" max="7948" width="20.5546875" style="86" customWidth="1"/>
    <col min="7949" max="7949" width="112.88671875" style="86" customWidth="1"/>
    <col min="7950" max="7950" width="9.88671875" style="86" customWidth="1"/>
    <col min="7951" max="7951" width="14.44140625" style="86" customWidth="1"/>
    <col min="7952" max="7952" width="41.5546875" style="86" customWidth="1"/>
    <col min="7953" max="7953" width="45.5546875" style="86" customWidth="1"/>
    <col min="7954" max="8203" width="9.109375" style="86"/>
    <col min="8204" max="8204" width="20.5546875" style="86" customWidth="1"/>
    <col min="8205" max="8205" width="112.88671875" style="86" customWidth="1"/>
    <col min="8206" max="8206" width="9.88671875" style="86" customWidth="1"/>
    <col min="8207" max="8207" width="14.44140625" style="86" customWidth="1"/>
    <col min="8208" max="8208" width="41.5546875" style="86" customWidth="1"/>
    <col min="8209" max="8209" width="45.5546875" style="86" customWidth="1"/>
    <col min="8210" max="8459" width="9.109375" style="86"/>
    <col min="8460" max="8460" width="20.5546875" style="86" customWidth="1"/>
    <col min="8461" max="8461" width="112.88671875" style="86" customWidth="1"/>
    <col min="8462" max="8462" width="9.88671875" style="86" customWidth="1"/>
    <col min="8463" max="8463" width="14.44140625" style="86" customWidth="1"/>
    <col min="8464" max="8464" width="41.5546875" style="86" customWidth="1"/>
    <col min="8465" max="8465" width="45.5546875" style="86" customWidth="1"/>
    <col min="8466" max="8715" width="9.109375" style="86"/>
    <col min="8716" max="8716" width="20.5546875" style="86" customWidth="1"/>
    <col min="8717" max="8717" width="112.88671875" style="86" customWidth="1"/>
    <col min="8718" max="8718" width="9.88671875" style="86" customWidth="1"/>
    <col min="8719" max="8719" width="14.44140625" style="86" customWidth="1"/>
    <col min="8720" max="8720" width="41.5546875" style="86" customWidth="1"/>
    <col min="8721" max="8721" width="45.5546875" style="86" customWidth="1"/>
    <col min="8722" max="8971" width="9.109375" style="86"/>
    <col min="8972" max="8972" width="20.5546875" style="86" customWidth="1"/>
    <col min="8973" max="8973" width="112.88671875" style="86" customWidth="1"/>
    <col min="8974" max="8974" width="9.88671875" style="86" customWidth="1"/>
    <col min="8975" max="8975" width="14.44140625" style="86" customWidth="1"/>
    <col min="8976" max="8976" width="41.5546875" style="86" customWidth="1"/>
    <col min="8977" max="8977" width="45.5546875" style="86" customWidth="1"/>
    <col min="8978" max="9227" width="9.109375" style="86"/>
    <col min="9228" max="9228" width="20.5546875" style="86" customWidth="1"/>
    <col min="9229" max="9229" width="112.88671875" style="86" customWidth="1"/>
    <col min="9230" max="9230" width="9.88671875" style="86" customWidth="1"/>
    <col min="9231" max="9231" width="14.44140625" style="86" customWidth="1"/>
    <col min="9232" max="9232" width="41.5546875" style="86" customWidth="1"/>
    <col min="9233" max="9233" width="45.5546875" style="86" customWidth="1"/>
    <col min="9234" max="9483" width="9.109375" style="86"/>
    <col min="9484" max="9484" width="20.5546875" style="86" customWidth="1"/>
    <col min="9485" max="9485" width="112.88671875" style="86" customWidth="1"/>
    <col min="9486" max="9486" width="9.88671875" style="86" customWidth="1"/>
    <col min="9487" max="9487" width="14.44140625" style="86" customWidth="1"/>
    <col min="9488" max="9488" width="41.5546875" style="86" customWidth="1"/>
    <col min="9489" max="9489" width="45.5546875" style="86" customWidth="1"/>
    <col min="9490" max="9739" width="9.109375" style="86"/>
    <col min="9740" max="9740" width="20.5546875" style="86" customWidth="1"/>
    <col min="9741" max="9741" width="112.88671875" style="86" customWidth="1"/>
    <col min="9742" max="9742" width="9.88671875" style="86" customWidth="1"/>
    <col min="9743" max="9743" width="14.44140625" style="86" customWidth="1"/>
    <col min="9744" max="9744" width="41.5546875" style="86" customWidth="1"/>
    <col min="9745" max="9745" width="45.5546875" style="86" customWidth="1"/>
    <col min="9746" max="9995" width="9.109375" style="86"/>
    <col min="9996" max="9996" width="20.5546875" style="86" customWidth="1"/>
    <col min="9997" max="9997" width="112.88671875" style="86" customWidth="1"/>
    <col min="9998" max="9998" width="9.88671875" style="86" customWidth="1"/>
    <col min="9999" max="9999" width="14.44140625" style="86" customWidth="1"/>
    <col min="10000" max="10000" width="41.5546875" style="86" customWidth="1"/>
    <col min="10001" max="10001" width="45.5546875" style="86" customWidth="1"/>
    <col min="10002" max="10251" width="9.109375" style="86"/>
    <col min="10252" max="10252" width="20.5546875" style="86" customWidth="1"/>
    <col min="10253" max="10253" width="112.88671875" style="86" customWidth="1"/>
    <col min="10254" max="10254" width="9.88671875" style="86" customWidth="1"/>
    <col min="10255" max="10255" width="14.44140625" style="86" customWidth="1"/>
    <col min="10256" max="10256" width="41.5546875" style="86" customWidth="1"/>
    <col min="10257" max="10257" width="45.5546875" style="86" customWidth="1"/>
    <col min="10258" max="10507" width="9.109375" style="86"/>
    <col min="10508" max="10508" width="20.5546875" style="86" customWidth="1"/>
    <col min="10509" max="10509" width="112.88671875" style="86" customWidth="1"/>
    <col min="10510" max="10510" width="9.88671875" style="86" customWidth="1"/>
    <col min="10511" max="10511" width="14.44140625" style="86" customWidth="1"/>
    <col min="10512" max="10512" width="41.5546875" style="86" customWidth="1"/>
    <col min="10513" max="10513" width="45.5546875" style="86" customWidth="1"/>
    <col min="10514" max="10763" width="9.109375" style="86"/>
    <col min="10764" max="10764" width="20.5546875" style="86" customWidth="1"/>
    <col min="10765" max="10765" width="112.88671875" style="86" customWidth="1"/>
    <col min="10766" max="10766" width="9.88671875" style="86" customWidth="1"/>
    <col min="10767" max="10767" width="14.44140625" style="86" customWidth="1"/>
    <col min="10768" max="10768" width="41.5546875" style="86" customWidth="1"/>
    <col min="10769" max="10769" width="45.5546875" style="86" customWidth="1"/>
    <col min="10770" max="11019" width="9.109375" style="86"/>
    <col min="11020" max="11020" width="20.5546875" style="86" customWidth="1"/>
    <col min="11021" max="11021" width="112.88671875" style="86" customWidth="1"/>
    <col min="11022" max="11022" width="9.88671875" style="86" customWidth="1"/>
    <col min="11023" max="11023" width="14.44140625" style="86" customWidth="1"/>
    <col min="11024" max="11024" width="41.5546875" style="86" customWidth="1"/>
    <col min="11025" max="11025" width="45.5546875" style="86" customWidth="1"/>
    <col min="11026" max="11275" width="9.109375" style="86"/>
    <col min="11276" max="11276" width="20.5546875" style="86" customWidth="1"/>
    <col min="11277" max="11277" width="112.88671875" style="86" customWidth="1"/>
    <col min="11278" max="11278" width="9.88671875" style="86" customWidth="1"/>
    <col min="11279" max="11279" width="14.44140625" style="86" customWidth="1"/>
    <col min="11280" max="11280" width="41.5546875" style="86" customWidth="1"/>
    <col min="11281" max="11281" width="45.5546875" style="86" customWidth="1"/>
    <col min="11282" max="11531" width="9.109375" style="86"/>
    <col min="11532" max="11532" width="20.5546875" style="86" customWidth="1"/>
    <col min="11533" max="11533" width="112.88671875" style="86" customWidth="1"/>
    <col min="11534" max="11534" width="9.88671875" style="86" customWidth="1"/>
    <col min="11535" max="11535" width="14.44140625" style="86" customWidth="1"/>
    <col min="11536" max="11536" width="41.5546875" style="86" customWidth="1"/>
    <col min="11537" max="11537" width="45.5546875" style="86" customWidth="1"/>
    <col min="11538" max="11787" width="9.109375" style="86"/>
    <col min="11788" max="11788" width="20.5546875" style="86" customWidth="1"/>
    <col min="11789" max="11789" width="112.88671875" style="86" customWidth="1"/>
    <col min="11790" max="11790" width="9.88671875" style="86" customWidth="1"/>
    <col min="11791" max="11791" width="14.44140625" style="86" customWidth="1"/>
    <col min="11792" max="11792" width="41.5546875" style="86" customWidth="1"/>
    <col min="11793" max="11793" width="45.5546875" style="86" customWidth="1"/>
    <col min="11794" max="12043" width="9.109375" style="86"/>
    <col min="12044" max="12044" width="20.5546875" style="86" customWidth="1"/>
    <col min="12045" max="12045" width="112.88671875" style="86" customWidth="1"/>
    <col min="12046" max="12046" width="9.88671875" style="86" customWidth="1"/>
    <col min="12047" max="12047" width="14.44140625" style="86" customWidth="1"/>
    <col min="12048" max="12048" width="41.5546875" style="86" customWidth="1"/>
    <col min="12049" max="12049" width="45.5546875" style="86" customWidth="1"/>
    <col min="12050" max="12299" width="9.109375" style="86"/>
    <col min="12300" max="12300" width="20.5546875" style="86" customWidth="1"/>
    <col min="12301" max="12301" width="112.88671875" style="86" customWidth="1"/>
    <col min="12302" max="12302" width="9.88671875" style="86" customWidth="1"/>
    <col min="12303" max="12303" width="14.44140625" style="86" customWidth="1"/>
    <col min="12304" max="12304" width="41.5546875" style="86" customWidth="1"/>
    <col min="12305" max="12305" width="45.5546875" style="86" customWidth="1"/>
    <col min="12306" max="12555" width="9.109375" style="86"/>
    <col min="12556" max="12556" width="20.5546875" style="86" customWidth="1"/>
    <col min="12557" max="12557" width="112.88671875" style="86" customWidth="1"/>
    <col min="12558" max="12558" width="9.88671875" style="86" customWidth="1"/>
    <col min="12559" max="12559" width="14.44140625" style="86" customWidth="1"/>
    <col min="12560" max="12560" width="41.5546875" style="86" customWidth="1"/>
    <col min="12561" max="12561" width="45.5546875" style="86" customWidth="1"/>
    <col min="12562" max="12811" width="9.109375" style="86"/>
    <col min="12812" max="12812" width="20.5546875" style="86" customWidth="1"/>
    <col min="12813" max="12813" width="112.88671875" style="86" customWidth="1"/>
    <col min="12814" max="12814" width="9.88671875" style="86" customWidth="1"/>
    <col min="12815" max="12815" width="14.44140625" style="86" customWidth="1"/>
    <col min="12816" max="12816" width="41.5546875" style="86" customWidth="1"/>
    <col min="12817" max="12817" width="45.5546875" style="86" customWidth="1"/>
    <col min="12818" max="13067" width="9.109375" style="86"/>
    <col min="13068" max="13068" width="20.5546875" style="86" customWidth="1"/>
    <col min="13069" max="13069" width="112.88671875" style="86" customWidth="1"/>
    <col min="13070" max="13070" width="9.88671875" style="86" customWidth="1"/>
    <col min="13071" max="13071" width="14.44140625" style="86" customWidth="1"/>
    <col min="13072" max="13072" width="41.5546875" style="86" customWidth="1"/>
    <col min="13073" max="13073" width="45.5546875" style="86" customWidth="1"/>
    <col min="13074" max="13323" width="9.109375" style="86"/>
    <col min="13324" max="13324" width="20.5546875" style="86" customWidth="1"/>
    <col min="13325" max="13325" width="112.88671875" style="86" customWidth="1"/>
    <col min="13326" max="13326" width="9.88671875" style="86" customWidth="1"/>
    <col min="13327" max="13327" width="14.44140625" style="86" customWidth="1"/>
    <col min="13328" max="13328" width="41.5546875" style="86" customWidth="1"/>
    <col min="13329" max="13329" width="45.5546875" style="86" customWidth="1"/>
    <col min="13330" max="13579" width="9.109375" style="86"/>
    <col min="13580" max="13580" width="20.5546875" style="86" customWidth="1"/>
    <col min="13581" max="13581" width="112.88671875" style="86" customWidth="1"/>
    <col min="13582" max="13582" width="9.88671875" style="86" customWidth="1"/>
    <col min="13583" max="13583" width="14.44140625" style="86" customWidth="1"/>
    <col min="13584" max="13584" width="41.5546875" style="86" customWidth="1"/>
    <col min="13585" max="13585" width="45.5546875" style="86" customWidth="1"/>
    <col min="13586" max="13835" width="9.109375" style="86"/>
    <col min="13836" max="13836" width="20.5546875" style="86" customWidth="1"/>
    <col min="13837" max="13837" width="112.88671875" style="86" customWidth="1"/>
    <col min="13838" max="13838" width="9.88671875" style="86" customWidth="1"/>
    <col min="13839" max="13839" width="14.44140625" style="86" customWidth="1"/>
    <col min="13840" max="13840" width="41.5546875" style="86" customWidth="1"/>
    <col min="13841" max="13841" width="45.5546875" style="86" customWidth="1"/>
    <col min="13842" max="14091" width="9.109375" style="86"/>
    <col min="14092" max="14092" width="20.5546875" style="86" customWidth="1"/>
    <col min="14093" max="14093" width="112.88671875" style="86" customWidth="1"/>
    <col min="14094" max="14094" width="9.88671875" style="86" customWidth="1"/>
    <col min="14095" max="14095" width="14.44140625" style="86" customWidth="1"/>
    <col min="14096" max="14096" width="41.5546875" style="86" customWidth="1"/>
    <col min="14097" max="14097" width="45.5546875" style="86" customWidth="1"/>
    <col min="14098" max="14347" width="9.109375" style="86"/>
    <col min="14348" max="14348" width="20.5546875" style="86" customWidth="1"/>
    <col min="14349" max="14349" width="112.88671875" style="86" customWidth="1"/>
    <col min="14350" max="14350" width="9.88671875" style="86" customWidth="1"/>
    <col min="14351" max="14351" width="14.44140625" style="86" customWidth="1"/>
    <col min="14352" max="14352" width="41.5546875" style="86" customWidth="1"/>
    <col min="14353" max="14353" width="45.5546875" style="86" customWidth="1"/>
    <col min="14354" max="14603" width="9.109375" style="86"/>
    <col min="14604" max="14604" width="20.5546875" style="86" customWidth="1"/>
    <col min="14605" max="14605" width="112.88671875" style="86" customWidth="1"/>
    <col min="14606" max="14606" width="9.88671875" style="86" customWidth="1"/>
    <col min="14607" max="14607" width="14.44140625" style="86" customWidth="1"/>
    <col min="14608" max="14608" width="41.5546875" style="86" customWidth="1"/>
    <col min="14609" max="14609" width="45.5546875" style="86" customWidth="1"/>
    <col min="14610" max="14859" width="9.109375" style="86"/>
    <col min="14860" max="14860" width="20.5546875" style="86" customWidth="1"/>
    <col min="14861" max="14861" width="112.88671875" style="86" customWidth="1"/>
    <col min="14862" max="14862" width="9.88671875" style="86" customWidth="1"/>
    <col min="14863" max="14863" width="14.44140625" style="86" customWidth="1"/>
    <col min="14864" max="14864" width="41.5546875" style="86" customWidth="1"/>
    <col min="14865" max="14865" width="45.5546875" style="86" customWidth="1"/>
    <col min="14866" max="15115" width="9.109375" style="86"/>
    <col min="15116" max="15116" width="20.5546875" style="86" customWidth="1"/>
    <col min="15117" max="15117" width="112.88671875" style="86" customWidth="1"/>
    <col min="15118" max="15118" width="9.88671875" style="86" customWidth="1"/>
    <col min="15119" max="15119" width="14.44140625" style="86" customWidth="1"/>
    <col min="15120" max="15120" width="41.5546875" style="86" customWidth="1"/>
    <col min="15121" max="15121" width="45.5546875" style="86" customWidth="1"/>
    <col min="15122" max="15371" width="9.109375" style="86"/>
    <col min="15372" max="15372" width="20.5546875" style="86" customWidth="1"/>
    <col min="15373" max="15373" width="112.88671875" style="86" customWidth="1"/>
    <col min="15374" max="15374" width="9.88671875" style="86" customWidth="1"/>
    <col min="15375" max="15375" width="14.44140625" style="86" customWidth="1"/>
    <col min="15376" max="15376" width="41.5546875" style="86" customWidth="1"/>
    <col min="15377" max="15377" width="45.5546875" style="86" customWidth="1"/>
    <col min="15378" max="15627" width="9.109375" style="86"/>
    <col min="15628" max="15628" width="20.5546875" style="86" customWidth="1"/>
    <col min="15629" max="15629" width="112.88671875" style="86" customWidth="1"/>
    <col min="15630" max="15630" width="9.88671875" style="86" customWidth="1"/>
    <col min="15631" max="15631" width="14.44140625" style="86" customWidth="1"/>
    <col min="15632" max="15632" width="41.5546875" style="86" customWidth="1"/>
    <col min="15633" max="15633" width="45.5546875" style="86" customWidth="1"/>
    <col min="15634" max="16384" width="9.109375" style="86"/>
  </cols>
  <sheetData>
    <row r="1" spans="1:6" ht="70.5" customHeight="1">
      <c r="A1" s="85" t="s">
        <v>11</v>
      </c>
      <c r="B1" s="343" t="s">
        <v>240</v>
      </c>
      <c r="C1" s="344"/>
      <c r="D1" s="344"/>
      <c r="E1" s="344"/>
      <c r="F1" s="107" t="s">
        <v>428</v>
      </c>
    </row>
    <row r="2" spans="1:6" s="27" customFormat="1" ht="40.5" customHeight="1">
      <c r="A2" s="318" t="s">
        <v>492</v>
      </c>
      <c r="B2" s="318"/>
      <c r="C2" s="318"/>
      <c r="D2" s="318"/>
      <c r="E2" s="318"/>
      <c r="F2" s="325"/>
    </row>
    <row r="3" spans="1:6" s="28" customFormat="1" ht="18" customHeight="1">
      <c r="A3" s="345" t="s">
        <v>516</v>
      </c>
      <c r="B3" s="346"/>
      <c r="C3" s="346"/>
      <c r="D3" s="346"/>
      <c r="E3" s="346"/>
      <c r="F3" s="346"/>
    </row>
    <row r="4" spans="1:6" s="52" customFormat="1" ht="18" customHeight="1">
      <c r="A4" s="334" t="s">
        <v>0</v>
      </c>
      <c r="B4" s="334"/>
      <c r="C4" s="334"/>
      <c r="D4" s="334"/>
      <c r="E4" s="334"/>
      <c r="F4" s="345"/>
    </row>
    <row r="5" spans="1:6" s="87" customFormat="1" ht="132" customHeight="1">
      <c r="A5" s="252" t="s">
        <v>241</v>
      </c>
      <c r="B5" s="252" t="s">
        <v>2</v>
      </c>
      <c r="C5" s="252" t="s">
        <v>3</v>
      </c>
      <c r="D5" s="253" t="s">
        <v>15</v>
      </c>
      <c r="E5" s="136" t="s">
        <v>426</v>
      </c>
      <c r="F5" s="269" t="s">
        <v>427</v>
      </c>
    </row>
    <row r="6" spans="1:6" s="87" customFormat="1" ht="15.6">
      <c r="A6" s="252"/>
      <c r="B6" s="252"/>
      <c r="C6" s="190" t="s">
        <v>4</v>
      </c>
      <c r="D6" s="111" t="s">
        <v>5</v>
      </c>
      <c r="E6" s="190" t="s">
        <v>6</v>
      </c>
      <c r="F6" s="271" t="s">
        <v>7</v>
      </c>
    </row>
    <row r="7" spans="1:6" s="87" customFormat="1" ht="30.75" customHeight="1">
      <c r="A7" s="254" t="s">
        <v>242</v>
      </c>
      <c r="B7" s="255" t="s">
        <v>243</v>
      </c>
      <c r="C7" s="190"/>
      <c r="D7" s="111"/>
      <c r="E7" s="190"/>
      <c r="F7" s="271"/>
    </row>
    <row r="8" spans="1:6" s="87" customFormat="1" ht="75" customHeight="1">
      <c r="A8" s="254" t="s">
        <v>244</v>
      </c>
      <c r="B8" s="256" t="s">
        <v>245</v>
      </c>
      <c r="C8" s="254" t="s">
        <v>12</v>
      </c>
      <c r="D8" s="257">
        <v>1</v>
      </c>
      <c r="E8" s="233">
        <v>23740</v>
      </c>
      <c r="F8" s="284">
        <f t="shared" ref="F8:F24" si="0">E8*D8</f>
        <v>23740</v>
      </c>
    </row>
    <row r="9" spans="1:6" s="87" customFormat="1" ht="52.8">
      <c r="A9" s="254" t="s">
        <v>246</v>
      </c>
      <c r="B9" s="258" t="s">
        <v>247</v>
      </c>
      <c r="C9" s="254" t="s">
        <v>12</v>
      </c>
      <c r="D9" s="257">
        <v>1</v>
      </c>
      <c r="E9" s="233">
        <v>17985</v>
      </c>
      <c r="F9" s="284">
        <f t="shared" si="0"/>
        <v>17985</v>
      </c>
    </row>
    <row r="10" spans="1:6" s="87" customFormat="1" ht="67.5" customHeight="1">
      <c r="A10" s="254" t="s">
        <v>248</v>
      </c>
      <c r="B10" s="259" t="s">
        <v>249</v>
      </c>
      <c r="C10" s="254" t="s">
        <v>12</v>
      </c>
      <c r="D10" s="257">
        <v>1</v>
      </c>
      <c r="E10" s="233">
        <v>50000</v>
      </c>
      <c r="F10" s="284">
        <f t="shared" si="0"/>
        <v>50000</v>
      </c>
    </row>
    <row r="11" spans="1:6" s="87" customFormat="1" ht="105" customHeight="1">
      <c r="A11" s="254" t="s">
        <v>250</v>
      </c>
      <c r="B11" s="259" t="s">
        <v>251</v>
      </c>
      <c r="C11" s="254"/>
      <c r="D11" s="260"/>
      <c r="E11" s="233"/>
      <c r="F11" s="284">
        <f t="shared" si="0"/>
        <v>0</v>
      </c>
    </row>
    <row r="12" spans="1:6" s="87" customFormat="1" ht="26.4" customHeight="1">
      <c r="A12" s="254" t="s">
        <v>252</v>
      </c>
      <c r="B12" s="256" t="s">
        <v>253</v>
      </c>
      <c r="C12" s="261" t="s">
        <v>12</v>
      </c>
      <c r="D12" s="260">
        <v>3</v>
      </c>
      <c r="E12" s="233">
        <v>21582</v>
      </c>
      <c r="F12" s="284">
        <f t="shared" si="0"/>
        <v>64746</v>
      </c>
    </row>
    <row r="13" spans="1:6" s="87" customFormat="1" ht="24.75" customHeight="1">
      <c r="A13" s="254" t="s">
        <v>254</v>
      </c>
      <c r="B13" s="256" t="s">
        <v>255</v>
      </c>
      <c r="C13" s="261" t="s">
        <v>12</v>
      </c>
      <c r="D13" s="260">
        <v>1</v>
      </c>
      <c r="E13" s="233">
        <v>46041</v>
      </c>
      <c r="F13" s="284">
        <f t="shared" si="0"/>
        <v>46041</v>
      </c>
    </row>
    <row r="14" spans="1:6" s="87" customFormat="1" ht="25.5" customHeight="1">
      <c r="A14" s="254" t="s">
        <v>256</v>
      </c>
      <c r="B14" s="256" t="s">
        <v>257</v>
      </c>
      <c r="C14" s="261" t="s">
        <v>258</v>
      </c>
      <c r="D14" s="260">
        <v>100</v>
      </c>
      <c r="E14" s="233">
        <v>575</v>
      </c>
      <c r="F14" s="284">
        <f t="shared" si="0"/>
        <v>57500</v>
      </c>
    </row>
    <row r="15" spans="1:6" s="87" customFormat="1" ht="127.5" customHeight="1">
      <c r="A15" s="254" t="s">
        <v>260</v>
      </c>
      <c r="B15" s="259" t="s">
        <v>261</v>
      </c>
      <c r="C15" s="254"/>
      <c r="D15" s="260"/>
      <c r="E15" s="233"/>
      <c r="F15" s="284">
        <f t="shared" si="0"/>
        <v>0</v>
      </c>
    </row>
    <row r="16" spans="1:6" s="87" customFormat="1" ht="24.9" customHeight="1">
      <c r="A16" s="254" t="s">
        <v>262</v>
      </c>
      <c r="B16" s="262" t="s">
        <v>263</v>
      </c>
      <c r="C16" s="261" t="s">
        <v>258</v>
      </c>
      <c r="D16" s="263">
        <v>60</v>
      </c>
      <c r="E16" s="233">
        <v>474</v>
      </c>
      <c r="F16" s="284">
        <f t="shared" si="0"/>
        <v>28440</v>
      </c>
    </row>
    <row r="17" spans="1:6" s="87" customFormat="1" ht="24.9" customHeight="1">
      <c r="A17" s="254" t="s">
        <v>264</v>
      </c>
      <c r="B17" s="262" t="s">
        <v>265</v>
      </c>
      <c r="C17" s="261" t="s">
        <v>258</v>
      </c>
      <c r="D17" s="263">
        <v>60</v>
      </c>
      <c r="E17" s="233">
        <v>553</v>
      </c>
      <c r="F17" s="284">
        <f t="shared" si="0"/>
        <v>33180</v>
      </c>
    </row>
    <row r="18" spans="1:6" s="87" customFormat="1" ht="24.9" customHeight="1">
      <c r="A18" s="254" t="s">
        <v>266</v>
      </c>
      <c r="B18" s="262" t="s">
        <v>267</v>
      </c>
      <c r="C18" s="261" t="s">
        <v>258</v>
      </c>
      <c r="D18" s="263">
        <v>100</v>
      </c>
      <c r="E18" s="233">
        <v>719</v>
      </c>
      <c r="F18" s="284">
        <f t="shared" si="0"/>
        <v>71900</v>
      </c>
    </row>
    <row r="19" spans="1:6" s="87" customFormat="1" ht="24.9" customHeight="1">
      <c r="A19" s="254" t="s">
        <v>268</v>
      </c>
      <c r="B19" s="262" t="s">
        <v>269</v>
      </c>
      <c r="C19" s="261" t="s">
        <v>258</v>
      </c>
      <c r="D19" s="263">
        <v>100</v>
      </c>
      <c r="E19" s="233">
        <f>917*1.1</f>
        <v>1008.7</v>
      </c>
      <c r="F19" s="284">
        <f t="shared" si="0"/>
        <v>100870</v>
      </c>
    </row>
    <row r="20" spans="1:6" s="87" customFormat="1" ht="24.9" customHeight="1">
      <c r="A20" s="254" t="s">
        <v>270</v>
      </c>
      <c r="B20" s="262" t="s">
        <v>271</v>
      </c>
      <c r="C20" s="261" t="s">
        <v>258</v>
      </c>
      <c r="D20" s="263">
        <v>25</v>
      </c>
      <c r="E20" s="233">
        <f>734*1.1</f>
        <v>807.40000000000009</v>
      </c>
      <c r="F20" s="284">
        <f t="shared" si="0"/>
        <v>20185.000000000004</v>
      </c>
    </row>
    <row r="21" spans="1:6" s="87" customFormat="1" ht="24.9" customHeight="1">
      <c r="A21" s="254" t="s">
        <v>272</v>
      </c>
      <c r="B21" s="262" t="s">
        <v>273</v>
      </c>
      <c r="C21" s="261" t="s">
        <v>258</v>
      </c>
      <c r="D21" s="263">
        <v>25</v>
      </c>
      <c r="E21" s="233">
        <v>720</v>
      </c>
      <c r="F21" s="284">
        <f t="shared" si="0"/>
        <v>18000</v>
      </c>
    </row>
    <row r="22" spans="1:6" s="87" customFormat="1" ht="24.9" customHeight="1">
      <c r="A22" s="254" t="s">
        <v>274</v>
      </c>
      <c r="B22" s="262" t="s">
        <v>275</v>
      </c>
      <c r="C22" s="261" t="s">
        <v>12</v>
      </c>
      <c r="D22" s="260">
        <v>1</v>
      </c>
      <c r="E22" s="233">
        <v>35000</v>
      </c>
      <c r="F22" s="284">
        <f t="shared" si="0"/>
        <v>35000</v>
      </c>
    </row>
    <row r="23" spans="1:6" s="87" customFormat="1" ht="24.9" customHeight="1">
      <c r="A23" s="254" t="s">
        <v>276</v>
      </c>
      <c r="B23" s="262" t="s">
        <v>277</v>
      </c>
      <c r="C23" s="261" t="s">
        <v>258</v>
      </c>
      <c r="D23" s="263">
        <v>25</v>
      </c>
      <c r="E23" s="233">
        <v>857</v>
      </c>
      <c r="F23" s="284">
        <f t="shared" si="0"/>
        <v>21425</v>
      </c>
    </row>
    <row r="24" spans="1:6" s="87" customFormat="1" ht="185.25" customHeight="1">
      <c r="A24" s="254" t="s">
        <v>278</v>
      </c>
      <c r="B24" s="264" t="s">
        <v>482</v>
      </c>
      <c r="C24" s="261" t="s">
        <v>12</v>
      </c>
      <c r="D24" s="260">
        <v>1</v>
      </c>
      <c r="E24" s="233">
        <v>83930</v>
      </c>
      <c r="F24" s="284">
        <f t="shared" si="0"/>
        <v>83930</v>
      </c>
    </row>
    <row r="25" spans="1:6" s="87" customFormat="1" ht="20.25" customHeight="1">
      <c r="A25" s="327" t="s">
        <v>279</v>
      </c>
      <c r="B25" s="327"/>
      <c r="C25" s="327"/>
      <c r="D25" s="327"/>
      <c r="E25" s="265"/>
      <c r="F25" s="282">
        <f>ROUND(SUM(F7:F24),2)</f>
        <v>672942</v>
      </c>
    </row>
    <row r="26" spans="1:6" s="87" customFormat="1">
      <c r="A26" s="88"/>
      <c r="B26" s="89"/>
      <c r="C26" s="88"/>
      <c r="D26" s="90"/>
    </row>
  </sheetData>
  <sheetProtection password="CEE5" sheet="1" objects="1" scenarios="1" formatCells="0" formatColumns="0"/>
  <mergeCells count="6">
    <mergeCell ref="A25:B25"/>
    <mergeCell ref="C25:D25"/>
    <mergeCell ref="A2:F2"/>
    <mergeCell ref="A4:F4"/>
    <mergeCell ref="A3:F3"/>
    <mergeCell ref="B1:E1"/>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PREAMBLE TO SOR</vt:lpstr>
      <vt:lpstr>SUMMARY</vt:lpstr>
      <vt:lpstr> GRAND TOTAL</vt:lpstr>
      <vt:lpstr>Sec-A</vt:lpstr>
      <vt:lpstr>Sec-B</vt:lpstr>
      <vt:lpstr>SEC-C</vt:lpstr>
      <vt:lpstr>SEC D</vt:lpstr>
      <vt:lpstr>SEC E</vt:lpstr>
      <vt:lpstr>SEC F</vt:lpstr>
      <vt:lpstr>SEC G</vt:lpstr>
      <vt:lpstr>' GRAND TOTAL'!Print_Area</vt:lpstr>
      <vt:lpstr>'PREAMBLE TO SOR'!Print_Area</vt:lpstr>
      <vt:lpstr>'SEC E'!Print_Area</vt:lpstr>
      <vt:lpstr>'SEC F'!Print_Area</vt:lpstr>
      <vt:lpstr>'SEC G'!Print_Area</vt:lpstr>
      <vt:lpstr>'Sec-A'!Print_Area</vt:lpstr>
      <vt:lpstr>'Sec-B'!Print_Area</vt:lpstr>
      <vt:lpstr>'SEC-C'!Print_Area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2020-11-27T11:51:29Z</dcterms:modified>
</cp:coreProperties>
</file>